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120" windowWidth="20100" windowHeight="9030"/>
  </bookViews>
  <sheets>
    <sheet name="TROŠENJE - kategorija 1" sheetId="3" r:id="rId1"/>
    <sheet name="TROŠENJE - kategorija 2" sheetId="2" r:id="rId2"/>
  </sheets>
  <calcPr calcId="145621"/>
</workbook>
</file>

<file path=xl/calcChain.xml><?xml version="1.0" encoding="utf-8"?>
<calcChain xmlns="http://schemas.openxmlformats.org/spreadsheetml/2006/main">
  <c r="D20" i="3" l="1"/>
  <c r="D16" i="3"/>
  <c r="D83" i="3"/>
  <c r="D45" i="3"/>
  <c r="D49" i="3"/>
  <c r="D64" i="3"/>
  <c r="D82" i="3"/>
  <c r="D43" i="3"/>
  <c r="D22" i="3"/>
  <c r="D58" i="3"/>
  <c r="A10" i="2" l="1"/>
  <c r="A9" i="2"/>
  <c r="A11" i="2"/>
  <c r="A6" i="2"/>
  <c r="D86" i="3" l="1"/>
  <c r="D93" i="3" l="1"/>
  <c r="D91" i="3" l="1"/>
  <c r="D137" i="3"/>
  <c r="D135" i="3"/>
  <c r="D133" i="3"/>
  <c r="D131" i="3"/>
  <c r="D115" i="3" l="1"/>
  <c r="D127" i="3"/>
  <c r="A14" i="2" l="1"/>
  <c r="A4" i="2"/>
  <c r="D142" i="3"/>
  <c r="D139" i="3"/>
  <c r="D129" i="3"/>
  <c r="D125" i="3"/>
  <c r="D123" i="3"/>
  <c r="D121" i="3"/>
  <c r="D119" i="3"/>
  <c r="D117" i="3"/>
  <c r="D113" i="3"/>
  <c r="D111" i="3"/>
  <c r="D109" i="3"/>
  <c r="D107" i="3"/>
  <c r="D105" i="3"/>
  <c r="D103" i="3"/>
  <c r="D101" i="3"/>
  <c r="D99" i="3"/>
  <c r="D97" i="3"/>
  <c r="D95" i="3"/>
  <c r="D88" i="3"/>
  <c r="D81" i="3"/>
  <c r="D79" i="3"/>
  <c r="D77" i="3"/>
  <c r="D75" i="3"/>
  <c r="D73" i="3"/>
  <c r="D71" i="3"/>
  <c r="D69" i="3"/>
  <c r="D67" i="3"/>
  <c r="D63" i="3"/>
  <c r="D61" i="3"/>
  <c r="D59" i="3"/>
  <c r="D57" i="3"/>
  <c r="D55" i="3"/>
  <c r="D51" i="3"/>
  <c r="D48" i="3"/>
  <c r="D46" i="3"/>
  <c r="D44" i="3"/>
  <c r="D42" i="3"/>
  <c r="D40" i="3"/>
  <c r="D38" i="3"/>
  <c r="D36" i="3"/>
  <c r="D34" i="3"/>
  <c r="D32" i="3"/>
  <c r="D29" i="3"/>
  <c r="D27" i="3"/>
  <c r="D25" i="3"/>
  <c r="D23" i="3"/>
  <c r="D21" i="3"/>
  <c r="D19" i="3"/>
  <c r="D15" i="3"/>
  <c r="D13" i="3"/>
  <c r="D11" i="3"/>
  <c r="D9" i="3"/>
  <c r="D7" i="3"/>
  <c r="D143" i="3" l="1"/>
</calcChain>
</file>

<file path=xl/sharedStrings.xml><?xml version="1.0" encoding="utf-8"?>
<sst xmlns="http://schemas.openxmlformats.org/spreadsheetml/2006/main" count="312" uniqueCount="184">
  <si>
    <t>3121 ostali rashodi za zaposlene</t>
  </si>
  <si>
    <t>3223 energija</t>
  </si>
  <si>
    <t>ZAGREB</t>
  </si>
  <si>
    <t>FINA</t>
  </si>
  <si>
    <t>3234 komunalne usluge</t>
  </si>
  <si>
    <t>PULA</t>
  </si>
  <si>
    <t>VODOVOD D.O.O.</t>
  </si>
  <si>
    <t>3238 računalne usluge</t>
  </si>
  <si>
    <t>RIJEKA</t>
  </si>
  <si>
    <t>NETCOM D.O.O.</t>
  </si>
  <si>
    <t xml:space="preserve">3224 materijal i dijelovi za tekuće i investicijsko održavanje </t>
  </si>
  <si>
    <t>3221 uredski materijal i ostli materijalni rashodi</t>
  </si>
  <si>
    <t>3211 službena putovanja</t>
  </si>
  <si>
    <t>3231 usluge telefona, pošte i prijevoza</t>
  </si>
  <si>
    <t>A1 HRVATSKA D.O.O.</t>
  </si>
  <si>
    <t>LEXPERA D.O.O.</t>
  </si>
  <si>
    <t>PAJO D.O.O.</t>
  </si>
  <si>
    <t>GRAD PULA-POLA</t>
  </si>
  <si>
    <t>3239 ostale usluge</t>
  </si>
  <si>
    <t>BAKIN GERŠIĆ K.D.</t>
  </si>
  <si>
    <t>PULA HERCULANEA D.O.O.</t>
  </si>
  <si>
    <t>3431 usluge platnog prometa</t>
  </si>
  <si>
    <t>RBA DD</t>
  </si>
  <si>
    <t>3212 naknade za prijevoz</t>
  </si>
  <si>
    <t>Vrsta rashoda i izdataka</t>
  </si>
  <si>
    <t>Način objave isplaćenog iznosa</t>
  </si>
  <si>
    <t>Sjedište primatelja</t>
  </si>
  <si>
    <t>OIB
primatelja</t>
  </si>
  <si>
    <t>Naziv primatelja</t>
  </si>
  <si>
    <t>INDUSTRIJSKO - OBRTNIČKA ŠKOLA PULA</t>
  </si>
  <si>
    <t>Rizzijeva 40, 52100 Pula</t>
  </si>
  <si>
    <t>Ukupno PULA HERCULANEA D.O.O.</t>
  </si>
  <si>
    <t>Ukupno BAKIN GERŠIĆ K.D.</t>
  </si>
  <si>
    <t>Ukupno GRAD PULA-POLA</t>
  </si>
  <si>
    <t>Ukupno PAJO D.O.O.</t>
  </si>
  <si>
    <t>Ukupno LEXPERA D.O.O.</t>
  </si>
  <si>
    <t>Ukupno A1 HRVATSKA D.O.O.</t>
  </si>
  <si>
    <t>Ukupno RBA DD</t>
  </si>
  <si>
    <t>HRVATSKA POŠTA DD</t>
  </si>
  <si>
    <t>Ukupno HRVATSKA POŠTA D.D.</t>
  </si>
  <si>
    <t>Ukupno FINA</t>
  </si>
  <si>
    <t>Ukupno NETCOM D.O.O.</t>
  </si>
  <si>
    <t>Ukupno VODOVOD D.O.O.</t>
  </si>
  <si>
    <t>3132 doprinosi za obvezno zdravstveno osiguranje na bruto</t>
  </si>
  <si>
    <t>3225 sitni inventar i auto gume</t>
  </si>
  <si>
    <t>HEP-OPSKRBA D.O.O.</t>
  </si>
  <si>
    <t>Ukupno HEP-OPSKRBA D.O.O.</t>
  </si>
  <si>
    <t>3232 usluge tekućeg i investicijskog održavanja</t>
  </si>
  <si>
    <t>OMNIS COLOR ISTRA D.O.O.</t>
  </si>
  <si>
    <t>Ukupno OMNIS COLOR ISTRA D.O.O.</t>
  </si>
  <si>
    <t>VITALIS VODA</t>
  </si>
  <si>
    <t>ŽMINJ</t>
  </si>
  <si>
    <t>Ukupno VITALIS VODA</t>
  </si>
  <si>
    <t>CROATIA OSIGURANJE DD</t>
  </si>
  <si>
    <t>Ukupno CROATIA OSIGURANJE D.D.</t>
  </si>
  <si>
    <t>3292 premije osiguranja</t>
  </si>
  <si>
    <t>LEPRINKA D.O.O.</t>
  </si>
  <si>
    <t>OPATIJA</t>
  </si>
  <si>
    <t>Ukupno LEPRINKA D.O.O.</t>
  </si>
  <si>
    <t>PEEM D.O.O.</t>
  </si>
  <si>
    <t>Ukupno PEEM D.O.O.</t>
  </si>
  <si>
    <t>BON-TON D.O.O.</t>
  </si>
  <si>
    <t>Ukupno BON-TON D.O.O.</t>
  </si>
  <si>
    <t>3237 intelektualne i osobne usluge</t>
  </si>
  <si>
    <t>HEP-PLIN D.O.O.</t>
  </si>
  <si>
    <t>OSIJEK</t>
  </si>
  <si>
    <t>Ukupno HEP-PLIN D.O.O.</t>
  </si>
  <si>
    <t>PEVEX D.D.</t>
  </si>
  <si>
    <t>SESVETE</t>
  </si>
  <si>
    <t>Ukupno PEVEX D.D.</t>
  </si>
  <si>
    <t>3241 naknade troškova osobama izvan radnog odnosa</t>
  </si>
  <si>
    <t>3235 zakupnine i najamnine</t>
  </si>
  <si>
    <t>TRIO I D.O.O.</t>
  </si>
  <si>
    <t>Ukupno TRIO I D.O.O.</t>
  </si>
  <si>
    <t>BUZET</t>
  </si>
  <si>
    <t>3111 bruto plaće za redovan rad (ukupan iznos bez bolovanja na teret HZZO-a</t>
  </si>
  <si>
    <t>SPOREDNO ZANIM.VELIKANJA D.</t>
  </si>
  <si>
    <t>Ukupno SPOREDNO ZANIM.VELIKANJA D.</t>
  </si>
  <si>
    <t>3299 ostali nespomenuti rashodi poslovanja</t>
  </si>
  <si>
    <t>HGSPOT GRUPA D.O.O.</t>
  </si>
  <si>
    <t>Ukupno HGSPOT GRUPA D.O.O.</t>
  </si>
  <si>
    <t>Ukupno LA ELEKTRA D.O.O.</t>
  </si>
  <si>
    <t>LA ELEKTRA D.O.O.</t>
  </si>
  <si>
    <t>MEHATRON</t>
  </si>
  <si>
    <t>Ukupno MEHATRON</t>
  </si>
  <si>
    <t>3293 reprezentacija</t>
  </si>
  <si>
    <t>ŠKOLSKE NOVINE</t>
  </si>
  <si>
    <t>Ukupno ŠKOLSKE NOVINE</t>
  </si>
  <si>
    <t>LINKS DOO</t>
  </si>
  <si>
    <t>BAUHAUS K.D.</t>
  </si>
  <si>
    <t>Ukupno BAUHAUS K.D.</t>
  </si>
  <si>
    <t>HZ RIF</t>
  </si>
  <si>
    <t>Ukupno HZ RIF</t>
  </si>
  <si>
    <t>TERMOFRESH 93</t>
  </si>
  <si>
    <t>Ukupno TERMOFRESH 93</t>
  </si>
  <si>
    <t>PLINARA</t>
  </si>
  <si>
    <t>Ukupno PLINARA</t>
  </si>
  <si>
    <t>4241 knjige</t>
  </si>
  <si>
    <t>CASTROPOLA</t>
  </si>
  <si>
    <t>Ukupno CASTROPOLA</t>
  </si>
  <si>
    <t>NOVE ISTARSKE KNJIŽARE</t>
  </si>
  <si>
    <t>Ukupno NOVE ISTARSKE KNJIŽARE</t>
  </si>
  <si>
    <t>VREMEPLOV RAZGLEDNICA DOO</t>
  </si>
  <si>
    <t>Ukupno VREMEPLOV RAZGLEDNICA DOO</t>
  </si>
  <si>
    <t>MEDICO</t>
  </si>
  <si>
    <t>Ukupno MEDICO</t>
  </si>
  <si>
    <t>08941105679</t>
  </si>
  <si>
    <t>LIBUSOFT CICOM DOO</t>
  </si>
  <si>
    <t>Ukupno LIBUSOFT CICOM DOO</t>
  </si>
  <si>
    <t>HOLENDER ZAJED.OBRT</t>
  </si>
  <si>
    <t>Ukupno HOLENDER ZAJED.OBRT</t>
  </si>
  <si>
    <t xml:space="preserve">3225 sitni inventar </t>
  </si>
  <si>
    <t>NARODNE NOVINE</t>
  </si>
  <si>
    <t>Ukupno NARODNE NOVINE</t>
  </si>
  <si>
    <t>64546066176</t>
  </si>
  <si>
    <t>NOVI LIST</t>
  </si>
  <si>
    <t>Ukupno NOVI LIST</t>
  </si>
  <si>
    <t>3225 sitni inventar</t>
  </si>
  <si>
    <t>ŠENKOVEC</t>
  </si>
  <si>
    <t>STROJOPROMET DOO</t>
  </si>
  <si>
    <t>Ukupno STROJOPROMET DOO</t>
  </si>
  <si>
    <t>97994010225</t>
  </si>
  <si>
    <t>PENKO M. DOO</t>
  </si>
  <si>
    <t>Ukupno PENKO M. DOO</t>
  </si>
  <si>
    <t xml:space="preserve">PORETTI </t>
  </si>
  <si>
    <r>
      <t>94711049161</t>
    </r>
    <r>
      <rPr>
        <sz val="8"/>
        <color rgb="FF474747"/>
        <rFont val="Arial"/>
        <family val="2"/>
        <charset val="238"/>
      </rPr>
      <t> </t>
    </r>
  </si>
  <si>
    <t>Ukupno PORETTI</t>
  </si>
  <si>
    <t>LIDL DOO</t>
  </si>
  <si>
    <t>Ukupno LIDL DOO</t>
  </si>
  <si>
    <t>Ukupno LINKS DOO</t>
  </si>
  <si>
    <t>VELIKA GORICA</t>
  </si>
  <si>
    <t>COTRA DOO</t>
  </si>
  <si>
    <t>VARAŽDIN</t>
  </si>
  <si>
    <t>Ukupno COTRA DOO</t>
  </si>
  <si>
    <t>A/D ELECTRONIC DOO</t>
  </si>
  <si>
    <t>Ukupno A/D ELECTRONIC DOO</t>
  </si>
  <si>
    <t>ČAKOVEC</t>
  </si>
  <si>
    <t>Ukupno Z-EL DOO</t>
  </si>
  <si>
    <t>Z-EL DOO</t>
  </si>
  <si>
    <t>GORTAN KLJUČ OBRT</t>
  </si>
  <si>
    <t>Ukupno GORTAN KLJUČ OBRT</t>
  </si>
  <si>
    <t>TEP ELCOM TRADE DOO</t>
  </si>
  <si>
    <t>Ukupno TEP ELCOM TRADE DOO</t>
  </si>
  <si>
    <t>FERRO ŽELJEZARIJA</t>
  </si>
  <si>
    <t>Ukupno FERRO ŽELJEZARIJA</t>
  </si>
  <si>
    <t>INA D.D.</t>
  </si>
  <si>
    <t>Ukupno INA D.D.</t>
  </si>
  <si>
    <t>STUDENAC DOO</t>
  </si>
  <si>
    <t>Ukupno STUDENAC DOO</t>
  </si>
  <si>
    <t>OMOIŠ</t>
  </si>
  <si>
    <t>DRAGON BAJUN DOO</t>
  </si>
  <si>
    <t>Ukupno DRAGON BAJUN DOO</t>
  </si>
  <si>
    <t xml:space="preserve"> KOD ZVANETA</t>
  </si>
  <si>
    <t>Ukupno Obrt KOD ZVANETA</t>
  </si>
  <si>
    <t>BESTOVJE</t>
  </si>
  <si>
    <t>MICROCLIMA DOO</t>
  </si>
  <si>
    <t>Ukupno MICROCLIMA DOO</t>
  </si>
  <si>
    <t>A.B.S.</t>
  </si>
  <si>
    <t>PIĆAN</t>
  </si>
  <si>
    <t>Ukupno A.B.S.</t>
  </si>
  <si>
    <t>4223 oprema za održavanje i zaštitu</t>
  </si>
  <si>
    <t>VITEZ DOO</t>
  </si>
  <si>
    <t>Ukupno VITEZ DOO</t>
  </si>
  <si>
    <t>LESNINA DOO</t>
  </si>
  <si>
    <t>Ukupno LESNINA DOO</t>
  </si>
  <si>
    <t>ZAJEDNICA GRAD.ŠKOLA</t>
  </si>
  <si>
    <t>Ukupno ZAJEDNICA GRAD.ŠKOLA</t>
  </si>
  <si>
    <t>3811 tekuće donacije u novcu</t>
  </si>
  <si>
    <t>3213 stručno usavršavanje zaposlenika</t>
  </si>
  <si>
    <t>FARMACIA DOO</t>
  </si>
  <si>
    <t>Ukupno FARMACIA doo</t>
  </si>
  <si>
    <t>3227 službena, radna i zaštitna odjeća i obuća</t>
  </si>
  <si>
    <t>3235 uakupnine i najamnine</t>
  </si>
  <si>
    <t>TEDI HRV</t>
  </si>
  <si>
    <t>Ukupno TEDI HRV</t>
  </si>
  <si>
    <t>ASC COMPANY DOO</t>
  </si>
  <si>
    <t>Ukupno ASC COMPANY DOO</t>
  </si>
  <si>
    <t>ŠIROKI BRIJEG</t>
  </si>
  <si>
    <t>MERIDIJANI</t>
  </si>
  <si>
    <t>Ukupno MERIDIJANI</t>
  </si>
  <si>
    <t>SAMOBOR</t>
  </si>
  <si>
    <t>INFORMACIJA O TROŠENJU SREDSTAVA  ZA LIPANJ 2025. GODINE</t>
  </si>
  <si>
    <t>UKUPNO ZA LIPANJ 2025.</t>
  </si>
  <si>
    <t>Ukupno za lipanj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</si>
</sst>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\ ##0.00"/>
    <numFmt numFmtId="165" formatCode="General_)"/>
    <numFmt numFmtId="166" formatCode="#,##0.00__"/>
  </numFmts>
  <fonts count="13" x14ac:knownFonts="1">
    <font>
      <sz val="12"/>
      <name val="Times New Roman CE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9"/>
      <color indexed="8"/>
      <name val="Times New Roman CE"/>
      <charset val="238"/>
    </font>
    <font>
      <sz val="12"/>
      <name val="Times New Roman"/>
      <family val="1"/>
      <charset val="238"/>
    </font>
    <font>
      <sz val="8"/>
      <name val="Times New Roman CE"/>
      <family val="1"/>
      <charset val="238"/>
    </font>
    <font>
      <sz val="10"/>
      <color theme="1"/>
      <name val="Verdana"/>
      <family val="2"/>
    </font>
    <font>
      <sz val="12"/>
      <color theme="1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8"/>
      <color rgb="FF474747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3" fillId="0" borderId="0">
      <alignment vertical="center"/>
    </xf>
    <xf numFmtId="0" fontId="4" fillId="0" borderId="0"/>
    <xf numFmtId="0" fontId="5" fillId="0" borderId="0">
      <alignment horizontal="left" vertical="center"/>
    </xf>
    <xf numFmtId="49" fontId="6" fillId="0" borderId="2" applyNumberFormat="0" applyFont="0" applyFill="0" applyBorder="0" applyProtection="0">
      <alignment horizontal="left" vertical="center" indent="1"/>
    </xf>
  </cellStyleXfs>
  <cellXfs count="50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left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/>
    <xf numFmtId="0" fontId="7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66" fontId="1" fillId="0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>
      <alignment horizontal="right" vertical="center"/>
    </xf>
    <xf numFmtId="164" fontId="8" fillId="0" borderId="1" xfId="0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0" xfId="0" applyFont="1"/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164" fontId="10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166" fontId="10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left" vertical="center"/>
    </xf>
    <xf numFmtId="166" fontId="11" fillId="0" borderId="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center"/>
    </xf>
    <xf numFmtId="164" fontId="10" fillId="0" borderId="0" xfId="0" applyNumberFormat="1" applyFont="1" applyFill="1" applyAlignment="1">
      <alignment horizontal="center" vertical="center"/>
    </xf>
    <xf numFmtId="164" fontId="11" fillId="0" borderId="0" xfId="0" applyNumberFormat="1" applyFont="1" applyFill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/>
    </xf>
    <xf numFmtId="166" fontId="2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right" vertical="center" wrapText="1"/>
    </xf>
    <xf numFmtId="2" fontId="1" fillId="0" borderId="0" xfId="0" applyNumberFormat="1" applyFont="1" applyFill="1" applyAlignment="1">
      <alignment horizontal="right" vertical="center"/>
    </xf>
    <xf numFmtId="166" fontId="10" fillId="2" borderId="1" xfId="0" applyNumberFormat="1" applyFont="1" applyFill="1" applyBorder="1" applyAlignment="1">
      <alignment horizontal="right" vertical="center"/>
    </xf>
    <xf numFmtId="0" fontId="11" fillId="0" borderId="4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49" fontId="11" fillId="0" borderId="4" xfId="0" applyNumberFormat="1" applyFont="1" applyFill="1" applyBorder="1" applyAlignment="1">
      <alignment horizontal="left" vertical="center"/>
    </xf>
    <xf numFmtId="49" fontId="11" fillId="0" borderId="5" xfId="0" applyNumberFormat="1" applyFont="1" applyFill="1" applyBorder="1" applyAlignment="1">
      <alignment horizontal="left" vertical="center"/>
    </xf>
    <xf numFmtId="164" fontId="2" fillId="0" borderId="4" xfId="0" applyNumberFormat="1" applyFont="1" applyFill="1" applyBorder="1" applyAlignment="1">
      <alignment horizontal="left" vertical="center"/>
    </xf>
    <xf numFmtId="164" fontId="2" fillId="0" borderId="6" xfId="0" applyNumberFormat="1" applyFont="1" applyFill="1" applyBorder="1" applyAlignment="1">
      <alignment horizontal="left" vertical="center"/>
    </xf>
    <xf numFmtId="164" fontId="2" fillId="0" borderId="5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</cellXfs>
  <cellStyles count="5">
    <cellStyle name="Normal_Šifre_zanimanja" xfId="1"/>
    <cellStyle name="Normalno" xfId="0" builtinId="0"/>
    <cellStyle name="Obično_ UTROŠAK 2009 - I O Š" xfId="2"/>
    <cellStyle name="prazan" xfId="3"/>
    <cellStyle name="Stil 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3"/>
  <sheetViews>
    <sheetView tabSelected="1" zoomScale="130" zoomScaleNormal="130" workbookViewId="0">
      <selection activeCell="A144" sqref="A144"/>
    </sheetView>
  </sheetViews>
  <sheetFormatPr defaultColWidth="8.75" defaultRowHeight="15.75" x14ac:dyDescent="0.25"/>
  <cols>
    <col min="1" max="1" width="26.25" style="1" customWidth="1"/>
    <col min="2" max="2" width="9.875" style="1" bestFit="1" customWidth="1"/>
    <col min="3" max="3" width="12.25" style="1" bestFit="1" customWidth="1"/>
    <col min="4" max="4" width="8.875" style="3" bestFit="1" customWidth="1"/>
    <col min="5" max="5" width="38.125" style="2" bestFit="1" customWidth="1"/>
    <col min="6" max="6" width="11.875" style="1" bestFit="1" customWidth="1"/>
    <col min="7" max="16384" width="8.75" style="1"/>
  </cols>
  <sheetData>
    <row r="1" spans="1:6" s="9" customFormat="1" x14ac:dyDescent="0.25">
      <c r="A1" s="16" t="s">
        <v>29</v>
      </c>
      <c r="B1" s="17"/>
      <c r="C1" s="17"/>
      <c r="D1" s="17"/>
      <c r="E1" s="2"/>
    </row>
    <row r="2" spans="1:6" x14ac:dyDescent="0.25">
      <c r="A2" s="8" t="s">
        <v>30</v>
      </c>
      <c r="B2" s="7"/>
      <c r="C2" s="7"/>
      <c r="D2" s="7"/>
    </row>
    <row r="4" spans="1:6" s="9" customFormat="1" ht="24.6" customHeight="1" x14ac:dyDescent="0.25">
      <c r="A4" s="47" t="s">
        <v>181</v>
      </c>
      <c r="B4" s="47"/>
      <c r="C4" s="47"/>
      <c r="D4" s="47"/>
      <c r="E4" s="47"/>
      <c r="F4" s="1"/>
    </row>
    <row r="5" spans="1:6" s="22" customFormat="1" ht="38.25" x14ac:dyDescent="0.25">
      <c r="A5" s="20" t="s">
        <v>28</v>
      </c>
      <c r="B5" s="21" t="s">
        <v>27</v>
      </c>
      <c r="C5" s="21" t="s">
        <v>26</v>
      </c>
      <c r="D5" s="21" t="s">
        <v>25</v>
      </c>
      <c r="E5" s="20" t="s">
        <v>24</v>
      </c>
    </row>
    <row r="6" spans="1:6" s="22" customFormat="1" ht="12.75" x14ac:dyDescent="0.25">
      <c r="A6" s="19" t="s">
        <v>22</v>
      </c>
      <c r="B6" s="19">
        <v>53056966535</v>
      </c>
      <c r="C6" s="19" t="s">
        <v>2</v>
      </c>
      <c r="D6" s="23">
        <v>47.92</v>
      </c>
      <c r="E6" s="18" t="s">
        <v>21</v>
      </c>
    </row>
    <row r="7" spans="1:6" s="27" customFormat="1" ht="12.75" x14ac:dyDescent="0.25">
      <c r="A7" s="40" t="s">
        <v>37</v>
      </c>
      <c r="B7" s="41"/>
      <c r="C7" s="24"/>
      <c r="D7" s="25">
        <f>SUM(D6)</f>
        <v>47.92</v>
      </c>
      <c r="E7" s="26"/>
    </row>
    <row r="8" spans="1:6" s="22" customFormat="1" ht="12.75" x14ac:dyDescent="0.25">
      <c r="A8" s="19" t="s">
        <v>20</v>
      </c>
      <c r="B8" s="19">
        <v>11294943436</v>
      </c>
      <c r="C8" s="19" t="s">
        <v>5</v>
      </c>
      <c r="D8" s="23">
        <v>331.83</v>
      </c>
      <c r="E8" s="18" t="s">
        <v>4</v>
      </c>
    </row>
    <row r="9" spans="1:6" s="27" customFormat="1" ht="12.75" x14ac:dyDescent="0.25">
      <c r="A9" s="40" t="s">
        <v>31</v>
      </c>
      <c r="B9" s="41"/>
      <c r="C9" s="24"/>
      <c r="D9" s="25">
        <f>SUM(D8:D8)</f>
        <v>331.83</v>
      </c>
      <c r="E9" s="26"/>
    </row>
    <row r="10" spans="1:6" s="22" customFormat="1" ht="12.75" x14ac:dyDescent="0.25">
      <c r="A10" s="19" t="s">
        <v>19</v>
      </c>
      <c r="B10" s="19">
        <v>71255639887</v>
      </c>
      <c r="C10" s="19" t="s">
        <v>5</v>
      </c>
      <c r="D10" s="23">
        <v>33.75</v>
      </c>
      <c r="E10" s="18" t="s">
        <v>18</v>
      </c>
    </row>
    <row r="11" spans="1:6" s="27" customFormat="1" ht="12.75" x14ac:dyDescent="0.25">
      <c r="A11" s="40" t="s">
        <v>32</v>
      </c>
      <c r="B11" s="41"/>
      <c r="C11" s="24"/>
      <c r="D11" s="25">
        <f>SUM(D10)</f>
        <v>33.75</v>
      </c>
      <c r="E11" s="26"/>
    </row>
    <row r="12" spans="1:6" s="22" customFormat="1" ht="12.75" hidden="1" x14ac:dyDescent="0.25">
      <c r="A12" s="19" t="s">
        <v>109</v>
      </c>
      <c r="B12" s="19">
        <v>70373434532</v>
      </c>
      <c r="C12" s="19" t="s">
        <v>5</v>
      </c>
      <c r="D12" s="23"/>
      <c r="E12" s="18" t="s">
        <v>47</v>
      </c>
    </row>
    <row r="13" spans="1:6" s="27" customFormat="1" ht="12.75" hidden="1" x14ac:dyDescent="0.25">
      <c r="A13" s="40" t="s">
        <v>110</v>
      </c>
      <c r="B13" s="41"/>
      <c r="C13" s="24"/>
      <c r="D13" s="25">
        <f>+D12</f>
        <v>0</v>
      </c>
      <c r="E13" s="26"/>
    </row>
    <row r="14" spans="1:6" s="22" customFormat="1" ht="12.75" x14ac:dyDescent="0.25">
      <c r="A14" s="19" t="s">
        <v>17</v>
      </c>
      <c r="B14" s="19">
        <v>79517841355</v>
      </c>
      <c r="C14" s="19" t="s">
        <v>5</v>
      </c>
      <c r="D14" s="23">
        <v>65.03</v>
      </c>
      <c r="E14" s="18" t="s">
        <v>4</v>
      </c>
    </row>
    <row r="15" spans="1:6" s="27" customFormat="1" ht="12.75" x14ac:dyDescent="0.25">
      <c r="A15" s="40" t="s">
        <v>33</v>
      </c>
      <c r="B15" s="41"/>
      <c r="C15" s="24"/>
      <c r="D15" s="25">
        <f>SUM(D14)</f>
        <v>65.03</v>
      </c>
      <c r="E15" s="26"/>
    </row>
    <row r="16" spans="1:6" s="22" customFormat="1" ht="12.75" x14ac:dyDescent="0.25">
      <c r="A16" s="19" t="s">
        <v>16</v>
      </c>
      <c r="B16" s="19">
        <v>37008532093</v>
      </c>
      <c r="C16" s="19" t="s">
        <v>5</v>
      </c>
      <c r="D16" s="23">
        <f>201.59+434.25</f>
        <v>635.84</v>
      </c>
      <c r="E16" s="18" t="s">
        <v>11</v>
      </c>
    </row>
    <row r="17" spans="1:6" s="22" customFormat="1" ht="12.75" hidden="1" x14ac:dyDescent="0.25">
      <c r="A17" s="19" t="s">
        <v>16</v>
      </c>
      <c r="B17" s="19">
        <v>37008532093</v>
      </c>
      <c r="C17" s="19" t="s">
        <v>5</v>
      </c>
      <c r="D17" s="23"/>
      <c r="E17" s="18" t="s">
        <v>44</v>
      </c>
    </row>
    <row r="18" spans="1:6" s="22" customFormat="1" ht="12.75" hidden="1" x14ac:dyDescent="0.25">
      <c r="A18" s="19" t="s">
        <v>16</v>
      </c>
      <c r="B18" s="19">
        <v>37008532093</v>
      </c>
      <c r="C18" s="19" t="s">
        <v>5</v>
      </c>
      <c r="D18" s="23"/>
      <c r="E18" s="18" t="s">
        <v>78</v>
      </c>
    </row>
    <row r="19" spans="1:6" s="27" customFormat="1" ht="12.75" x14ac:dyDescent="0.25">
      <c r="A19" s="40" t="s">
        <v>34</v>
      </c>
      <c r="B19" s="41"/>
      <c r="C19" s="24"/>
      <c r="D19" s="25">
        <f>SUM(D16:D18)</f>
        <v>635.84</v>
      </c>
      <c r="E19" s="26"/>
    </row>
    <row r="20" spans="1:6" s="22" customFormat="1" ht="12.75" x14ac:dyDescent="0.25">
      <c r="A20" s="19" t="s">
        <v>15</v>
      </c>
      <c r="B20" s="19">
        <v>79506290597</v>
      </c>
      <c r="C20" s="19" t="s">
        <v>2</v>
      </c>
      <c r="D20" s="23">
        <f>24.89+24.89</f>
        <v>49.78</v>
      </c>
      <c r="E20" s="18" t="s">
        <v>11</v>
      </c>
    </row>
    <row r="21" spans="1:6" s="27" customFormat="1" ht="12.75" x14ac:dyDescent="0.25">
      <c r="A21" s="40" t="s">
        <v>35</v>
      </c>
      <c r="B21" s="41"/>
      <c r="C21" s="24"/>
      <c r="D21" s="25">
        <f>SUM(D20)</f>
        <v>49.78</v>
      </c>
      <c r="E21" s="26"/>
    </row>
    <row r="22" spans="1:6" s="22" customFormat="1" ht="12.75" x14ac:dyDescent="0.25">
      <c r="A22" s="19" t="s">
        <v>14</v>
      </c>
      <c r="B22" s="19">
        <v>29524210204</v>
      </c>
      <c r="C22" s="19" t="s">
        <v>2</v>
      </c>
      <c r="D22" s="23">
        <f>54.77+22.94</f>
        <v>77.710000000000008</v>
      </c>
      <c r="E22" s="18" t="s">
        <v>13</v>
      </c>
    </row>
    <row r="23" spans="1:6" s="27" customFormat="1" ht="12.75" x14ac:dyDescent="0.25">
      <c r="A23" s="40" t="s">
        <v>36</v>
      </c>
      <c r="B23" s="41"/>
      <c r="C23" s="24"/>
      <c r="D23" s="25">
        <f>SUM(D22:D22)</f>
        <v>77.710000000000008</v>
      </c>
      <c r="E23" s="26"/>
    </row>
    <row r="24" spans="1:6" s="22" customFormat="1" ht="12.75" hidden="1" x14ac:dyDescent="0.25">
      <c r="A24" s="19" t="s">
        <v>102</v>
      </c>
      <c r="B24" s="19">
        <v>34413434459</v>
      </c>
      <c r="C24" s="19" t="s">
        <v>2</v>
      </c>
      <c r="D24" s="23"/>
      <c r="E24" s="18" t="s">
        <v>97</v>
      </c>
      <c r="F24" s="28"/>
    </row>
    <row r="25" spans="1:6" s="27" customFormat="1" ht="12.75" hidden="1" x14ac:dyDescent="0.25">
      <c r="A25" s="40" t="s">
        <v>103</v>
      </c>
      <c r="B25" s="41"/>
      <c r="C25" s="24"/>
      <c r="D25" s="25">
        <f>SUM(D24)</f>
        <v>0</v>
      </c>
      <c r="E25" s="26"/>
      <c r="F25" s="29"/>
    </row>
    <row r="26" spans="1:6" s="22" customFormat="1" ht="12.75" x14ac:dyDescent="0.25">
      <c r="A26" s="19" t="s">
        <v>107</v>
      </c>
      <c r="B26" s="19">
        <v>14506572540</v>
      </c>
      <c r="C26" s="19" t="s">
        <v>2</v>
      </c>
      <c r="D26" s="23">
        <v>49.4</v>
      </c>
      <c r="E26" s="18" t="s">
        <v>7</v>
      </c>
    </row>
    <row r="27" spans="1:6" s="27" customFormat="1" ht="12.75" x14ac:dyDescent="0.25">
      <c r="A27" s="40" t="s">
        <v>108</v>
      </c>
      <c r="B27" s="41"/>
      <c r="C27" s="24"/>
      <c r="D27" s="25">
        <f>SUM(D26)</f>
        <v>49.4</v>
      </c>
      <c r="E27" s="26"/>
    </row>
    <row r="28" spans="1:6" s="22" customFormat="1" ht="12.75" x14ac:dyDescent="0.25">
      <c r="A28" s="30" t="s">
        <v>38</v>
      </c>
      <c r="B28" s="19">
        <v>87311810356</v>
      </c>
      <c r="C28" s="19" t="s">
        <v>2</v>
      </c>
      <c r="D28" s="23">
        <v>13.57</v>
      </c>
      <c r="E28" s="18" t="s">
        <v>13</v>
      </c>
    </row>
    <row r="29" spans="1:6" s="27" customFormat="1" ht="12.75" x14ac:dyDescent="0.25">
      <c r="A29" s="40" t="s">
        <v>39</v>
      </c>
      <c r="B29" s="41"/>
      <c r="C29" s="24"/>
      <c r="D29" s="25">
        <f>SUM(D28)</f>
        <v>13.57</v>
      </c>
      <c r="E29" s="26"/>
    </row>
    <row r="30" spans="1:6" s="22" customFormat="1" ht="12.6" customHeight="1" x14ac:dyDescent="0.25">
      <c r="A30" s="19" t="s">
        <v>3</v>
      </c>
      <c r="B30" s="19">
        <v>85821130368</v>
      </c>
      <c r="C30" s="19" t="s">
        <v>2</v>
      </c>
      <c r="D30" s="23">
        <v>1.66</v>
      </c>
      <c r="E30" s="18" t="s">
        <v>7</v>
      </c>
    </row>
    <row r="31" spans="1:6" s="22" customFormat="1" ht="12.75" hidden="1" x14ac:dyDescent="0.25">
      <c r="A31" s="19" t="s">
        <v>3</v>
      </c>
      <c r="B31" s="19">
        <v>85821130368</v>
      </c>
      <c r="C31" s="19" t="s">
        <v>2</v>
      </c>
      <c r="D31" s="23"/>
      <c r="E31" s="18" t="s">
        <v>78</v>
      </c>
    </row>
    <row r="32" spans="1:6" s="27" customFormat="1" ht="12.75" x14ac:dyDescent="0.25">
      <c r="A32" s="40" t="s">
        <v>40</v>
      </c>
      <c r="B32" s="41"/>
      <c r="C32" s="24"/>
      <c r="D32" s="25">
        <f>SUM(D30:D31)</f>
        <v>1.66</v>
      </c>
      <c r="E32" s="26"/>
    </row>
    <row r="33" spans="1:5" s="22" customFormat="1" ht="12.75" hidden="1" x14ac:dyDescent="0.25">
      <c r="A33" s="19" t="s">
        <v>76</v>
      </c>
      <c r="B33" s="19">
        <v>92746272431</v>
      </c>
      <c r="C33" s="19" t="s">
        <v>5</v>
      </c>
      <c r="D33" s="23"/>
      <c r="E33" s="18" t="s">
        <v>47</v>
      </c>
    </row>
    <row r="34" spans="1:5" s="27" customFormat="1" ht="12.75" hidden="1" x14ac:dyDescent="0.25">
      <c r="A34" s="40" t="s">
        <v>77</v>
      </c>
      <c r="B34" s="41"/>
      <c r="C34" s="24"/>
      <c r="D34" s="25">
        <f>SUM(D33)</f>
        <v>0</v>
      </c>
      <c r="E34" s="26"/>
    </row>
    <row r="35" spans="1:5" s="22" customFormat="1" ht="12.75" x14ac:dyDescent="0.25">
      <c r="A35" s="19" t="s">
        <v>165</v>
      </c>
      <c r="B35" s="19">
        <v>39157158040</v>
      </c>
      <c r="C35" s="19" t="s">
        <v>2</v>
      </c>
      <c r="D35" s="23">
        <v>100</v>
      </c>
      <c r="E35" s="18" t="s">
        <v>168</v>
      </c>
    </row>
    <row r="36" spans="1:5" s="27" customFormat="1" ht="12.75" x14ac:dyDescent="0.25">
      <c r="A36" s="40" t="s">
        <v>166</v>
      </c>
      <c r="B36" s="41"/>
      <c r="C36" s="26"/>
      <c r="D36" s="25">
        <f>SUM(D35:D35)</f>
        <v>100</v>
      </c>
      <c r="E36" s="26"/>
    </row>
    <row r="37" spans="1:5" s="22" customFormat="1" ht="12.75" hidden="1" x14ac:dyDescent="0.25">
      <c r="A37" s="19" t="s">
        <v>100</v>
      </c>
      <c r="B37" s="19">
        <v>14390739509</v>
      </c>
      <c r="C37" s="19" t="s">
        <v>5</v>
      </c>
      <c r="D37" s="23"/>
      <c r="E37" s="18" t="s">
        <v>97</v>
      </c>
    </row>
    <row r="38" spans="1:5" s="27" customFormat="1" ht="12.75" hidden="1" x14ac:dyDescent="0.25">
      <c r="A38" s="40" t="s">
        <v>101</v>
      </c>
      <c r="B38" s="41"/>
      <c r="C38" s="24"/>
      <c r="D38" s="25">
        <f>SUM(D37)</f>
        <v>0</v>
      </c>
      <c r="E38" s="26"/>
    </row>
    <row r="39" spans="1:5" s="22" customFormat="1" ht="12.75" hidden="1" x14ac:dyDescent="0.25">
      <c r="A39" s="19" t="s">
        <v>93</v>
      </c>
      <c r="B39" s="19">
        <v>60221281170</v>
      </c>
      <c r="C39" s="19" t="s">
        <v>5</v>
      </c>
      <c r="D39" s="23"/>
      <c r="E39" s="18" t="s">
        <v>44</v>
      </c>
    </row>
    <row r="40" spans="1:5" s="27" customFormat="1" ht="12.75" hidden="1" x14ac:dyDescent="0.25">
      <c r="A40" s="40" t="s">
        <v>94</v>
      </c>
      <c r="B40" s="41"/>
      <c r="C40" s="24"/>
      <c r="D40" s="25">
        <f>SUM(D39)</f>
        <v>0</v>
      </c>
      <c r="E40" s="26"/>
    </row>
    <row r="41" spans="1:5" s="22" customFormat="1" ht="12.75" x14ac:dyDescent="0.25">
      <c r="A41" s="19" t="s">
        <v>9</v>
      </c>
      <c r="B41" s="19">
        <v>46118101286</v>
      </c>
      <c r="C41" s="19" t="s">
        <v>8</v>
      </c>
      <c r="D41" s="23">
        <v>41.48</v>
      </c>
      <c r="E41" s="18" t="s">
        <v>7</v>
      </c>
    </row>
    <row r="42" spans="1:5" s="27" customFormat="1" ht="12.75" x14ac:dyDescent="0.25">
      <c r="A42" s="40" t="s">
        <v>41</v>
      </c>
      <c r="B42" s="41"/>
      <c r="C42" s="24"/>
      <c r="D42" s="25">
        <f>SUM(D41)</f>
        <v>41.48</v>
      </c>
      <c r="E42" s="26"/>
    </row>
    <row r="43" spans="1:5" s="22" customFormat="1" ht="12.75" x14ac:dyDescent="0.25">
      <c r="A43" s="19" t="s">
        <v>6</v>
      </c>
      <c r="B43" s="19">
        <v>19798348108</v>
      </c>
      <c r="C43" s="19" t="s">
        <v>5</v>
      </c>
      <c r="D43" s="23">
        <f>74.36+4.41</f>
        <v>78.77</v>
      </c>
      <c r="E43" s="18" t="s">
        <v>4</v>
      </c>
    </row>
    <row r="44" spans="1:5" s="27" customFormat="1" ht="12.75" x14ac:dyDescent="0.25">
      <c r="A44" s="40" t="s">
        <v>42</v>
      </c>
      <c r="B44" s="41"/>
      <c r="C44" s="24"/>
      <c r="D44" s="25">
        <f>SUM(D43)</f>
        <v>78.77</v>
      </c>
      <c r="E44" s="26"/>
    </row>
    <row r="45" spans="1:5" s="22" customFormat="1" ht="12.75" x14ac:dyDescent="0.25">
      <c r="A45" s="19" t="s">
        <v>45</v>
      </c>
      <c r="B45" s="19">
        <v>63073332379</v>
      </c>
      <c r="C45" s="19" t="s">
        <v>2</v>
      </c>
      <c r="D45" s="23">
        <f>236.43+197.64</f>
        <v>434.07</v>
      </c>
      <c r="E45" s="18" t="s">
        <v>1</v>
      </c>
    </row>
    <row r="46" spans="1:5" s="27" customFormat="1" ht="12.75" x14ac:dyDescent="0.25">
      <c r="A46" s="40" t="s">
        <v>46</v>
      </c>
      <c r="B46" s="41"/>
      <c r="C46" s="24"/>
      <c r="D46" s="25">
        <f>SUM(D45)</f>
        <v>434.07</v>
      </c>
      <c r="E46" s="26"/>
    </row>
    <row r="47" spans="1:5" s="22" customFormat="1" ht="12.75" hidden="1" x14ac:dyDescent="0.25">
      <c r="A47" s="19" t="s">
        <v>119</v>
      </c>
      <c r="B47" s="30" t="s">
        <v>121</v>
      </c>
      <c r="C47" s="19" t="s">
        <v>118</v>
      </c>
      <c r="D47" s="23"/>
      <c r="E47" s="18" t="s">
        <v>11</v>
      </c>
    </row>
    <row r="48" spans="1:5" s="27" customFormat="1" ht="12.75" hidden="1" x14ac:dyDescent="0.25">
      <c r="A48" s="40" t="s">
        <v>120</v>
      </c>
      <c r="B48" s="41"/>
      <c r="C48" s="24"/>
      <c r="D48" s="25">
        <f>SUM(D47)</f>
        <v>0</v>
      </c>
      <c r="E48" s="26"/>
    </row>
    <row r="49" spans="1:5" s="22" customFormat="1" ht="12.75" x14ac:dyDescent="0.25">
      <c r="A49" s="19" t="s">
        <v>48</v>
      </c>
      <c r="B49" s="19">
        <v>84409170714</v>
      </c>
      <c r="C49" s="19" t="s">
        <v>5</v>
      </c>
      <c r="D49" s="39">
        <f>320.86+25.51</f>
        <v>346.37</v>
      </c>
      <c r="E49" s="18" t="s">
        <v>11</v>
      </c>
    </row>
    <row r="50" spans="1:5" s="22" customFormat="1" ht="12.75" hidden="1" x14ac:dyDescent="0.25">
      <c r="A50" s="19" t="s">
        <v>48</v>
      </c>
      <c r="B50" s="19">
        <v>84409170714</v>
      </c>
      <c r="C50" s="19" t="s">
        <v>5</v>
      </c>
      <c r="D50" s="23"/>
      <c r="E50" s="18" t="s">
        <v>10</v>
      </c>
    </row>
    <row r="51" spans="1:5" s="27" customFormat="1" ht="12.75" x14ac:dyDescent="0.25">
      <c r="A51" s="40" t="s">
        <v>49</v>
      </c>
      <c r="B51" s="41"/>
      <c r="C51" s="24"/>
      <c r="D51" s="25">
        <f>SUM(D49:D50)</f>
        <v>346.37</v>
      </c>
      <c r="E51" s="26"/>
    </row>
    <row r="52" spans="1:5" s="22" customFormat="1" ht="12.75" x14ac:dyDescent="0.25">
      <c r="A52" s="19" t="s">
        <v>50</v>
      </c>
      <c r="B52" s="19">
        <v>56561032745</v>
      </c>
      <c r="C52" s="19" t="s">
        <v>51</v>
      </c>
      <c r="D52" s="23">
        <v>69.48</v>
      </c>
      <c r="E52" s="18" t="s">
        <v>4</v>
      </c>
    </row>
    <row r="53" spans="1:5" s="22" customFormat="1" ht="12.75" hidden="1" x14ac:dyDescent="0.25">
      <c r="A53" s="19" t="s">
        <v>50</v>
      </c>
      <c r="B53" s="19">
        <v>56561032745</v>
      </c>
      <c r="C53" s="19" t="s">
        <v>51</v>
      </c>
      <c r="D53" s="23"/>
      <c r="E53" s="18" t="s">
        <v>71</v>
      </c>
    </row>
    <row r="54" spans="1:5" s="22" customFormat="1" ht="12.75" hidden="1" x14ac:dyDescent="0.25">
      <c r="A54" s="19" t="s">
        <v>50</v>
      </c>
      <c r="B54" s="19">
        <v>56561032745</v>
      </c>
      <c r="C54" s="19" t="s">
        <v>51</v>
      </c>
      <c r="D54" s="23"/>
      <c r="E54" s="18" t="s">
        <v>11</v>
      </c>
    </row>
    <row r="55" spans="1:5" s="27" customFormat="1" ht="12.75" x14ac:dyDescent="0.25">
      <c r="A55" s="40" t="s">
        <v>52</v>
      </c>
      <c r="B55" s="41"/>
      <c r="C55" s="24"/>
      <c r="D55" s="25">
        <f>SUM(D52:D54)</f>
        <v>69.48</v>
      </c>
      <c r="E55" s="26"/>
    </row>
    <row r="56" spans="1:5" s="22" customFormat="1" ht="12.75" hidden="1" x14ac:dyDescent="0.25">
      <c r="A56" s="19" t="s">
        <v>157</v>
      </c>
      <c r="B56" s="19">
        <v>21498736764</v>
      </c>
      <c r="C56" s="19" t="s">
        <v>158</v>
      </c>
      <c r="D56" s="23"/>
      <c r="E56" s="18" t="s">
        <v>47</v>
      </c>
    </row>
    <row r="57" spans="1:5" s="27" customFormat="1" ht="12.75" hidden="1" x14ac:dyDescent="0.25">
      <c r="A57" s="40" t="s">
        <v>159</v>
      </c>
      <c r="B57" s="41"/>
      <c r="C57" s="24"/>
      <c r="D57" s="25">
        <f>SUM(D56)</f>
        <v>0</v>
      </c>
      <c r="E57" s="26"/>
    </row>
    <row r="58" spans="1:5" s="22" customFormat="1" ht="12.75" x14ac:dyDescent="0.25">
      <c r="A58" s="19" t="s">
        <v>53</v>
      </c>
      <c r="B58" s="19">
        <v>26187994862</v>
      </c>
      <c r="C58" s="19" t="s">
        <v>2</v>
      </c>
      <c r="D58" s="23">
        <f>234.21+65.91</f>
        <v>300.12</v>
      </c>
      <c r="E58" s="18" t="s">
        <v>55</v>
      </c>
    </row>
    <row r="59" spans="1:5" s="27" customFormat="1" ht="12.75" x14ac:dyDescent="0.25">
      <c r="A59" s="40" t="s">
        <v>54</v>
      </c>
      <c r="B59" s="41"/>
      <c r="C59" s="24"/>
      <c r="D59" s="25">
        <f>SUM(D58)</f>
        <v>300.12</v>
      </c>
      <c r="E59" s="26"/>
    </row>
    <row r="60" spans="1:5" s="22" customFormat="1" ht="12.75" x14ac:dyDescent="0.25">
      <c r="A60" s="19" t="s">
        <v>112</v>
      </c>
      <c r="B60" s="30" t="s">
        <v>114</v>
      </c>
      <c r="C60" s="19" t="s">
        <v>2</v>
      </c>
      <c r="D60" s="23">
        <v>26.25</v>
      </c>
      <c r="E60" s="18" t="s">
        <v>11</v>
      </c>
    </row>
    <row r="61" spans="1:5" s="27" customFormat="1" ht="12.75" x14ac:dyDescent="0.25">
      <c r="A61" s="40" t="s">
        <v>113</v>
      </c>
      <c r="B61" s="41"/>
      <c r="C61" s="24"/>
      <c r="D61" s="25">
        <f>SUM(D60)</f>
        <v>26.25</v>
      </c>
      <c r="E61" s="26"/>
    </row>
    <row r="62" spans="1:5" s="22" customFormat="1" ht="12.75" x14ac:dyDescent="0.25">
      <c r="A62" s="19" t="s">
        <v>56</v>
      </c>
      <c r="B62" s="19">
        <v>27332507825</v>
      </c>
      <c r="C62" s="19" t="s">
        <v>57</v>
      </c>
      <c r="D62" s="23">
        <v>100</v>
      </c>
      <c r="E62" s="18" t="s">
        <v>7</v>
      </c>
    </row>
    <row r="63" spans="1:5" s="27" customFormat="1" ht="12.75" x14ac:dyDescent="0.25">
      <c r="A63" s="40" t="s">
        <v>58</v>
      </c>
      <c r="B63" s="41"/>
      <c r="C63" s="24"/>
      <c r="D63" s="25">
        <f>SUM(D62)</f>
        <v>100</v>
      </c>
      <c r="E63" s="26"/>
    </row>
    <row r="64" spans="1:5" s="22" customFormat="1" ht="12.75" x14ac:dyDescent="0.25">
      <c r="A64" s="19" t="s">
        <v>59</v>
      </c>
      <c r="B64" s="19">
        <v>28019763406</v>
      </c>
      <c r="C64" s="19" t="s">
        <v>5</v>
      </c>
      <c r="D64" s="23">
        <f>112.9+122.7</f>
        <v>235.60000000000002</v>
      </c>
      <c r="E64" s="18" t="s">
        <v>10</v>
      </c>
    </row>
    <row r="65" spans="1:5" s="22" customFormat="1" ht="12.75" hidden="1" x14ac:dyDescent="0.25">
      <c r="A65" s="19" t="s">
        <v>59</v>
      </c>
      <c r="B65" s="19">
        <v>28019763406</v>
      </c>
      <c r="C65" s="19" t="s">
        <v>5</v>
      </c>
      <c r="D65" s="23"/>
      <c r="E65" s="18" t="s">
        <v>117</v>
      </c>
    </row>
    <row r="66" spans="1:5" s="22" customFormat="1" ht="12.75" hidden="1" x14ac:dyDescent="0.25">
      <c r="A66" s="19" t="s">
        <v>59</v>
      </c>
      <c r="B66" s="19">
        <v>28019763406</v>
      </c>
      <c r="C66" s="19" t="s">
        <v>5</v>
      </c>
      <c r="D66" s="23"/>
      <c r="E66" s="18" t="s">
        <v>11</v>
      </c>
    </row>
    <row r="67" spans="1:5" s="27" customFormat="1" ht="12.75" x14ac:dyDescent="0.25">
      <c r="A67" s="40" t="s">
        <v>60</v>
      </c>
      <c r="B67" s="41"/>
      <c r="C67" s="24"/>
      <c r="D67" s="25">
        <f>SUM(D64:D66)</f>
        <v>235.60000000000002</v>
      </c>
      <c r="E67" s="26"/>
    </row>
    <row r="68" spans="1:5" s="22" customFormat="1" ht="12.75" hidden="1" x14ac:dyDescent="0.25">
      <c r="A68" s="19" t="s">
        <v>115</v>
      </c>
      <c r="B68" s="19">
        <v>44110106406</v>
      </c>
      <c r="C68" s="19" t="s">
        <v>8</v>
      </c>
      <c r="D68" s="23"/>
      <c r="E68" s="18" t="s">
        <v>11</v>
      </c>
    </row>
    <row r="69" spans="1:5" s="27" customFormat="1" ht="12.75" hidden="1" x14ac:dyDescent="0.25">
      <c r="A69" s="40" t="s">
        <v>116</v>
      </c>
      <c r="B69" s="41"/>
      <c r="C69" s="24"/>
      <c r="D69" s="25">
        <f>SUM(D68)</f>
        <v>0</v>
      </c>
      <c r="E69" s="26"/>
    </row>
    <row r="70" spans="1:5" s="22" customFormat="1" ht="12.75" x14ac:dyDescent="0.25">
      <c r="A70" s="19" t="s">
        <v>72</v>
      </c>
      <c r="B70" s="19">
        <v>47572307588</v>
      </c>
      <c r="C70" s="19" t="s">
        <v>74</v>
      </c>
      <c r="D70" s="23">
        <v>64.5</v>
      </c>
      <c r="E70" s="18" t="s">
        <v>10</v>
      </c>
    </row>
    <row r="71" spans="1:5" s="27" customFormat="1" ht="12.75" x14ac:dyDescent="0.25">
      <c r="A71" s="40" t="s">
        <v>73</v>
      </c>
      <c r="B71" s="41"/>
      <c r="C71" s="24"/>
      <c r="D71" s="25">
        <f>SUM(D70)</f>
        <v>64.5</v>
      </c>
      <c r="E71" s="26"/>
    </row>
    <row r="72" spans="1:5" s="22" customFormat="1" ht="12.75" hidden="1" x14ac:dyDescent="0.25">
      <c r="A72" s="19" t="s">
        <v>122</v>
      </c>
      <c r="B72" s="19">
        <v>53740308004</v>
      </c>
      <c r="C72" s="19" t="s">
        <v>5</v>
      </c>
      <c r="D72" s="23"/>
      <c r="E72" s="18" t="s">
        <v>47</v>
      </c>
    </row>
    <row r="73" spans="1:5" s="27" customFormat="1" ht="12.75" hidden="1" x14ac:dyDescent="0.25">
      <c r="A73" s="40" t="s">
        <v>123</v>
      </c>
      <c r="B73" s="41"/>
      <c r="C73" s="24"/>
      <c r="D73" s="25">
        <f>SUM(D72:D72)</f>
        <v>0</v>
      </c>
      <c r="E73" s="26"/>
    </row>
    <row r="74" spans="1:5" s="22" customFormat="1" ht="12.75" hidden="1" x14ac:dyDescent="0.25">
      <c r="A74" s="19" t="s">
        <v>150</v>
      </c>
      <c r="B74" s="19">
        <v>52244079228</v>
      </c>
      <c r="C74" s="19" t="s">
        <v>51</v>
      </c>
      <c r="D74" s="23"/>
      <c r="E74" s="18" t="s">
        <v>111</v>
      </c>
    </row>
    <row r="75" spans="1:5" s="27" customFormat="1" ht="12.75" hidden="1" x14ac:dyDescent="0.25">
      <c r="A75" s="40" t="s">
        <v>151</v>
      </c>
      <c r="B75" s="41"/>
      <c r="C75" s="24"/>
      <c r="D75" s="25">
        <f>SUM(D74:D74)</f>
        <v>0</v>
      </c>
      <c r="E75" s="26"/>
    </row>
    <row r="76" spans="1:5" s="22" customFormat="1" ht="12.75" x14ac:dyDescent="0.25">
      <c r="A76" s="19" t="s">
        <v>61</v>
      </c>
      <c r="B76" s="19">
        <v>52931027628</v>
      </c>
      <c r="C76" s="19" t="s">
        <v>2</v>
      </c>
      <c r="D76" s="23">
        <v>587.14</v>
      </c>
      <c r="E76" s="18" t="s">
        <v>11</v>
      </c>
    </row>
    <row r="77" spans="1:5" s="27" customFormat="1" ht="12.75" x14ac:dyDescent="0.25">
      <c r="A77" s="40" t="s">
        <v>62</v>
      </c>
      <c r="B77" s="41"/>
      <c r="C77" s="24"/>
      <c r="D77" s="25">
        <f>SUM(D76)</f>
        <v>587.14</v>
      </c>
      <c r="E77" s="26"/>
    </row>
    <row r="78" spans="1:5" ht="13.9" customHeight="1" x14ac:dyDescent="0.25">
      <c r="A78" s="19" t="s">
        <v>64</v>
      </c>
      <c r="B78" s="19">
        <v>41317489366</v>
      </c>
      <c r="C78" s="19" t="s">
        <v>65</v>
      </c>
      <c r="D78" s="23">
        <v>5.58</v>
      </c>
      <c r="E78" s="18" t="s">
        <v>1</v>
      </c>
    </row>
    <row r="79" spans="1:5" s="9" customFormat="1" ht="13.9" customHeight="1" x14ac:dyDescent="0.25">
      <c r="A79" s="40" t="s">
        <v>66</v>
      </c>
      <c r="B79" s="41"/>
      <c r="C79" s="24"/>
      <c r="D79" s="25">
        <f>SUM(D78)</f>
        <v>5.58</v>
      </c>
      <c r="E79" s="33"/>
    </row>
    <row r="80" spans="1:5" ht="13.9" hidden="1" customHeight="1" x14ac:dyDescent="0.25">
      <c r="A80" s="19" t="s">
        <v>98</v>
      </c>
      <c r="B80" s="19">
        <v>11635881659</v>
      </c>
      <c r="C80" s="19" t="s">
        <v>5</v>
      </c>
      <c r="D80" s="23"/>
      <c r="E80" s="18" t="s">
        <v>11</v>
      </c>
    </row>
    <row r="81" spans="1:5" s="9" customFormat="1" ht="13.9" hidden="1" customHeight="1" x14ac:dyDescent="0.25">
      <c r="A81" s="42" t="s">
        <v>99</v>
      </c>
      <c r="B81" s="43"/>
      <c r="C81" s="24"/>
      <c r="D81" s="25">
        <f>SUM(D80)</f>
        <v>0</v>
      </c>
      <c r="E81" s="33"/>
    </row>
    <row r="82" spans="1:5" ht="13.9" customHeight="1" x14ac:dyDescent="0.25">
      <c r="A82" s="19" t="s">
        <v>67</v>
      </c>
      <c r="B82" s="19">
        <v>73660371074</v>
      </c>
      <c r="C82" s="19" t="s">
        <v>68</v>
      </c>
      <c r="D82" s="23">
        <f>95.14+32.14+52.71</f>
        <v>179.99</v>
      </c>
      <c r="E82" s="18" t="s">
        <v>11</v>
      </c>
    </row>
    <row r="83" spans="1:5" ht="13.9" customHeight="1" x14ac:dyDescent="0.25">
      <c r="A83" s="19" t="s">
        <v>67</v>
      </c>
      <c r="B83" s="19">
        <v>73660371074</v>
      </c>
      <c r="C83" s="19" t="s">
        <v>68</v>
      </c>
      <c r="D83" s="23">
        <f>121.9+8.45</f>
        <v>130.35</v>
      </c>
      <c r="E83" s="18" t="s">
        <v>10</v>
      </c>
    </row>
    <row r="84" spans="1:5" ht="13.9" hidden="1" customHeight="1" x14ac:dyDescent="0.25">
      <c r="A84" s="19" t="s">
        <v>67</v>
      </c>
      <c r="B84" s="19">
        <v>73660371074</v>
      </c>
      <c r="C84" s="19" t="s">
        <v>68</v>
      </c>
      <c r="D84" s="23"/>
      <c r="E84" s="18" t="s">
        <v>111</v>
      </c>
    </row>
    <row r="85" spans="1:5" ht="13.9" hidden="1" customHeight="1" x14ac:dyDescent="0.25">
      <c r="A85" s="19" t="s">
        <v>67</v>
      </c>
      <c r="B85" s="19">
        <v>73660371074</v>
      </c>
      <c r="C85" s="19" t="s">
        <v>68</v>
      </c>
      <c r="D85" s="23"/>
      <c r="E85" s="18" t="s">
        <v>18</v>
      </c>
    </row>
    <row r="86" spans="1:5" s="9" customFormat="1" ht="13.9" customHeight="1" x14ac:dyDescent="0.25">
      <c r="A86" s="42" t="s">
        <v>69</v>
      </c>
      <c r="B86" s="43"/>
      <c r="C86" s="24"/>
      <c r="D86" s="25">
        <f>SUM(D82:D85)</f>
        <v>310.34000000000003</v>
      </c>
      <c r="E86" s="33"/>
    </row>
    <row r="87" spans="1:5" ht="13.9" hidden="1" customHeight="1" x14ac:dyDescent="0.25">
      <c r="A87" s="19" t="s">
        <v>95</v>
      </c>
      <c r="B87" s="19">
        <v>18436964560</v>
      </c>
      <c r="C87" s="19" t="s">
        <v>5</v>
      </c>
      <c r="D87" s="23"/>
      <c r="E87" s="18" t="s">
        <v>47</v>
      </c>
    </row>
    <row r="88" spans="1:5" s="9" customFormat="1" ht="13.9" hidden="1" customHeight="1" x14ac:dyDescent="0.25">
      <c r="A88" s="42" t="s">
        <v>96</v>
      </c>
      <c r="B88" s="43"/>
      <c r="C88" s="24"/>
      <c r="D88" s="25">
        <f>SUM(D87)</f>
        <v>0</v>
      </c>
      <c r="E88" s="33"/>
    </row>
    <row r="89" spans="1:5" ht="13.9" customHeight="1" x14ac:dyDescent="0.25">
      <c r="A89" s="19" t="s">
        <v>82</v>
      </c>
      <c r="B89" s="19">
        <v>21498736764</v>
      </c>
      <c r="C89" s="19" t="s">
        <v>5</v>
      </c>
      <c r="D89" s="23">
        <v>55.14</v>
      </c>
      <c r="E89" s="18" t="s">
        <v>10</v>
      </c>
    </row>
    <row r="90" spans="1:5" ht="13.9" hidden="1" customHeight="1" x14ac:dyDescent="0.25">
      <c r="A90" s="19" t="s">
        <v>82</v>
      </c>
      <c r="B90" s="19">
        <v>21498736764</v>
      </c>
      <c r="C90" s="19" t="s">
        <v>5</v>
      </c>
      <c r="D90" s="23"/>
      <c r="E90" s="18" t="s">
        <v>111</v>
      </c>
    </row>
    <row r="91" spans="1:5" s="9" customFormat="1" ht="13.9" customHeight="1" x14ac:dyDescent="0.25">
      <c r="A91" s="42" t="s">
        <v>81</v>
      </c>
      <c r="B91" s="43"/>
      <c r="C91" s="24"/>
      <c r="D91" s="25">
        <f>SUM(D89:D90)</f>
        <v>55.14</v>
      </c>
      <c r="E91" s="33"/>
    </row>
    <row r="92" spans="1:5" s="22" customFormat="1" ht="12.75" hidden="1" x14ac:dyDescent="0.25">
      <c r="A92" s="19" t="s">
        <v>147</v>
      </c>
      <c r="B92" s="19">
        <v>2023029348</v>
      </c>
      <c r="C92" s="19" t="s">
        <v>149</v>
      </c>
      <c r="D92" s="23"/>
      <c r="E92" s="18" t="s">
        <v>85</v>
      </c>
    </row>
    <row r="93" spans="1:5" s="27" customFormat="1" ht="12.75" hidden="1" x14ac:dyDescent="0.25">
      <c r="A93" s="40" t="s">
        <v>148</v>
      </c>
      <c r="B93" s="41"/>
      <c r="C93" s="24"/>
      <c r="D93" s="25">
        <f>SUM(D92)</f>
        <v>0</v>
      </c>
      <c r="E93" s="26"/>
    </row>
    <row r="94" spans="1:5" s="22" customFormat="1" ht="12.75" hidden="1" x14ac:dyDescent="0.25">
      <c r="A94" s="19" t="s">
        <v>91</v>
      </c>
      <c r="B94" s="30" t="s">
        <v>106</v>
      </c>
      <c r="C94" s="19" t="s">
        <v>2</v>
      </c>
      <c r="D94" s="23"/>
      <c r="E94" s="18" t="s">
        <v>47</v>
      </c>
    </row>
    <row r="95" spans="1:5" s="27" customFormat="1" ht="12.75" hidden="1" x14ac:dyDescent="0.25">
      <c r="A95" s="40" t="s">
        <v>92</v>
      </c>
      <c r="B95" s="41"/>
      <c r="C95" s="24"/>
      <c r="D95" s="25">
        <f>SUM(D94)</f>
        <v>0</v>
      </c>
      <c r="E95" s="26"/>
    </row>
    <row r="96" spans="1:5" s="22" customFormat="1" ht="12.75" hidden="1" x14ac:dyDescent="0.25">
      <c r="A96" s="19" t="s">
        <v>104</v>
      </c>
      <c r="B96" s="19">
        <v>57951842896</v>
      </c>
      <c r="C96" s="19" t="s">
        <v>8</v>
      </c>
      <c r="D96" s="23"/>
      <c r="E96" s="18" t="s">
        <v>11</v>
      </c>
    </row>
    <row r="97" spans="1:5" s="27" customFormat="1" ht="12.75" hidden="1" x14ac:dyDescent="0.25">
      <c r="A97" s="40" t="s">
        <v>105</v>
      </c>
      <c r="B97" s="41"/>
      <c r="C97" s="24"/>
      <c r="D97" s="25">
        <f>SUM(D96)</f>
        <v>0</v>
      </c>
      <c r="E97" s="26"/>
    </row>
    <row r="98" spans="1:5" s="22" customFormat="1" ht="12.75" hidden="1" x14ac:dyDescent="0.25">
      <c r="A98" s="19" t="s">
        <v>79</v>
      </c>
      <c r="B98" s="19">
        <v>65553879500</v>
      </c>
      <c r="C98" s="19" t="s">
        <v>2</v>
      </c>
      <c r="D98" s="23"/>
      <c r="E98" s="18" t="s">
        <v>11</v>
      </c>
    </row>
    <row r="99" spans="1:5" s="27" customFormat="1" ht="12.75" hidden="1" x14ac:dyDescent="0.25">
      <c r="A99" s="40" t="s">
        <v>80</v>
      </c>
      <c r="B99" s="41"/>
      <c r="C99" s="24"/>
      <c r="D99" s="25">
        <f>SUM(D98)</f>
        <v>0</v>
      </c>
      <c r="E99" s="26"/>
    </row>
    <row r="100" spans="1:5" s="22" customFormat="1" ht="12.75" hidden="1" x14ac:dyDescent="0.25">
      <c r="A100" s="19" t="s">
        <v>86</v>
      </c>
      <c r="B100" s="19">
        <v>24796394086</v>
      </c>
      <c r="C100" s="19" t="s">
        <v>2</v>
      </c>
      <c r="D100" s="23"/>
      <c r="E100" s="18" t="s">
        <v>11</v>
      </c>
    </row>
    <row r="101" spans="1:5" s="27" customFormat="1" ht="12.75" hidden="1" x14ac:dyDescent="0.25">
      <c r="A101" s="40" t="s">
        <v>87</v>
      </c>
      <c r="B101" s="41"/>
      <c r="C101" s="24"/>
      <c r="D101" s="25">
        <f>SUM(D100)</f>
        <v>0</v>
      </c>
      <c r="E101" s="26"/>
    </row>
    <row r="102" spans="1:5" s="22" customFormat="1" ht="12.75" x14ac:dyDescent="0.25">
      <c r="A102" s="19" t="s">
        <v>83</v>
      </c>
      <c r="B102" s="19">
        <v>45911352380</v>
      </c>
      <c r="C102" s="19" t="s">
        <v>5</v>
      </c>
      <c r="D102" s="23">
        <v>62.5</v>
      </c>
      <c r="E102" s="18" t="s">
        <v>172</v>
      </c>
    </row>
    <row r="103" spans="1:5" s="27" customFormat="1" ht="12.75" x14ac:dyDescent="0.25">
      <c r="A103" s="40" t="s">
        <v>84</v>
      </c>
      <c r="B103" s="41"/>
      <c r="C103" s="24"/>
      <c r="D103" s="25">
        <f>SUM(D102)</f>
        <v>62.5</v>
      </c>
      <c r="E103" s="26"/>
    </row>
    <row r="104" spans="1:5" s="22" customFormat="1" ht="12.75" hidden="1" x14ac:dyDescent="0.25">
      <c r="A104" s="19" t="s">
        <v>124</v>
      </c>
      <c r="B104" s="19" t="s">
        <v>125</v>
      </c>
      <c r="C104" s="19" t="s">
        <v>5</v>
      </c>
      <c r="D104" s="23"/>
      <c r="E104" s="18" t="s">
        <v>47</v>
      </c>
    </row>
    <row r="105" spans="1:5" s="27" customFormat="1" ht="12.75" hidden="1" x14ac:dyDescent="0.25">
      <c r="A105" s="40" t="s">
        <v>126</v>
      </c>
      <c r="B105" s="41"/>
      <c r="C105" s="24"/>
      <c r="D105" s="25">
        <f>SUM(D104)</f>
        <v>0</v>
      </c>
      <c r="E105" s="26"/>
    </row>
    <row r="106" spans="1:5" s="22" customFormat="1" ht="12.75" x14ac:dyDescent="0.25">
      <c r="A106" s="19" t="s">
        <v>88</v>
      </c>
      <c r="B106" s="19">
        <v>32614011568</v>
      </c>
      <c r="C106" s="19" t="s">
        <v>5</v>
      </c>
      <c r="D106" s="23">
        <v>19.989999999999998</v>
      </c>
      <c r="E106" s="18" t="s">
        <v>11</v>
      </c>
    </row>
    <row r="107" spans="1:5" s="27" customFormat="1" ht="12.75" x14ac:dyDescent="0.25">
      <c r="A107" s="40" t="s">
        <v>129</v>
      </c>
      <c r="B107" s="41"/>
      <c r="C107" s="24"/>
      <c r="D107" s="25">
        <f>SUM(D106)</f>
        <v>19.989999999999998</v>
      </c>
      <c r="E107" s="26"/>
    </row>
    <row r="108" spans="1:5" s="22" customFormat="1" ht="12.75" hidden="1" x14ac:dyDescent="0.25">
      <c r="A108" s="19" t="s">
        <v>127</v>
      </c>
      <c r="B108" s="19">
        <v>66089976432</v>
      </c>
      <c r="C108" s="19" t="s">
        <v>130</v>
      </c>
      <c r="D108" s="23"/>
      <c r="E108" s="18" t="s">
        <v>11</v>
      </c>
    </row>
    <row r="109" spans="1:5" s="27" customFormat="1" ht="12.75" hidden="1" x14ac:dyDescent="0.25">
      <c r="A109" s="40" t="s">
        <v>128</v>
      </c>
      <c r="B109" s="41"/>
      <c r="C109" s="24"/>
      <c r="D109" s="25">
        <f>SUM(D108)</f>
        <v>0</v>
      </c>
      <c r="E109" s="26"/>
    </row>
    <row r="110" spans="1:5" s="22" customFormat="1" ht="12.75" hidden="1" x14ac:dyDescent="0.25">
      <c r="A110" s="19" t="s">
        <v>143</v>
      </c>
      <c r="B110" s="19">
        <v>94035305471</v>
      </c>
      <c r="C110" s="19" t="s">
        <v>5</v>
      </c>
      <c r="D110" s="23"/>
      <c r="E110" s="18" t="s">
        <v>11</v>
      </c>
    </row>
    <row r="111" spans="1:5" s="27" customFormat="1" ht="12.75" hidden="1" x14ac:dyDescent="0.25">
      <c r="A111" s="40" t="s">
        <v>144</v>
      </c>
      <c r="B111" s="41"/>
      <c r="C111" s="24"/>
      <c r="D111" s="25">
        <f>SUM(D110)</f>
        <v>0</v>
      </c>
      <c r="E111" s="26"/>
    </row>
    <row r="112" spans="1:5" s="22" customFormat="1" ht="12.75" x14ac:dyDescent="0.25">
      <c r="A112" s="19" t="s">
        <v>173</v>
      </c>
      <c r="B112" s="19">
        <v>5614216244</v>
      </c>
      <c r="C112" s="19" t="s">
        <v>5</v>
      </c>
      <c r="D112" s="23">
        <v>16</v>
      </c>
      <c r="E112" s="18" t="s">
        <v>11</v>
      </c>
    </row>
    <row r="113" spans="1:5" s="27" customFormat="1" ht="12.75" x14ac:dyDescent="0.25">
      <c r="A113" s="40" t="s">
        <v>174</v>
      </c>
      <c r="B113" s="41"/>
      <c r="C113" s="24"/>
      <c r="D113" s="25">
        <f>SUM(D112)</f>
        <v>16</v>
      </c>
      <c r="E113" s="26"/>
    </row>
    <row r="114" spans="1:5" s="22" customFormat="1" ht="12.75" hidden="1" x14ac:dyDescent="0.25">
      <c r="A114" s="19" t="s">
        <v>139</v>
      </c>
      <c r="B114" s="19">
        <v>69515097282</v>
      </c>
      <c r="C114" s="19" t="s">
        <v>5</v>
      </c>
      <c r="D114" s="23"/>
      <c r="E114" s="18" t="s">
        <v>11</v>
      </c>
    </row>
    <row r="115" spans="1:5" s="27" customFormat="1" ht="12.75" hidden="1" x14ac:dyDescent="0.25">
      <c r="A115" s="40" t="s">
        <v>140</v>
      </c>
      <c r="B115" s="41"/>
      <c r="C115" s="24"/>
      <c r="D115" s="25">
        <f>SUM(D114)</f>
        <v>0</v>
      </c>
      <c r="E115" s="26"/>
    </row>
    <row r="116" spans="1:5" s="22" customFormat="1" ht="12.75" hidden="1" x14ac:dyDescent="0.25">
      <c r="A116" s="19" t="s">
        <v>141</v>
      </c>
      <c r="B116" s="19">
        <v>21466270669</v>
      </c>
      <c r="C116" s="19" t="s">
        <v>5</v>
      </c>
      <c r="D116" s="23"/>
      <c r="E116" s="18" t="s">
        <v>11</v>
      </c>
    </row>
    <row r="117" spans="1:5" s="27" customFormat="1" ht="12.75" hidden="1" x14ac:dyDescent="0.25">
      <c r="A117" s="40" t="s">
        <v>142</v>
      </c>
      <c r="B117" s="41"/>
      <c r="C117" s="24"/>
      <c r="D117" s="25">
        <f>SUM(D116)</f>
        <v>0</v>
      </c>
      <c r="E117" s="26"/>
    </row>
    <row r="118" spans="1:5" s="22" customFormat="1" ht="12.75" hidden="1" x14ac:dyDescent="0.25">
      <c r="A118" s="19" t="s">
        <v>163</v>
      </c>
      <c r="B118" s="19">
        <v>36998794856</v>
      </c>
      <c r="C118" s="19" t="s">
        <v>2</v>
      </c>
      <c r="D118" s="23"/>
      <c r="E118" s="18"/>
    </row>
    <row r="119" spans="1:5" s="27" customFormat="1" ht="12.75" hidden="1" x14ac:dyDescent="0.25">
      <c r="A119" s="40" t="s">
        <v>164</v>
      </c>
      <c r="B119" s="41"/>
      <c r="C119" s="24"/>
      <c r="D119" s="25">
        <f>SUM(D118)</f>
        <v>0</v>
      </c>
      <c r="E119" s="26"/>
    </row>
    <row r="120" spans="1:5" s="22" customFormat="1" ht="12.75" x14ac:dyDescent="0.25">
      <c r="A120" s="19" t="s">
        <v>131</v>
      </c>
      <c r="B120" s="19">
        <v>36080822108</v>
      </c>
      <c r="C120" s="19" t="s">
        <v>132</v>
      </c>
      <c r="D120" s="23">
        <v>127.68</v>
      </c>
      <c r="E120" s="18" t="s">
        <v>11</v>
      </c>
    </row>
    <row r="121" spans="1:5" s="27" customFormat="1" ht="12.75" x14ac:dyDescent="0.25">
      <c r="A121" s="40" t="s">
        <v>133</v>
      </c>
      <c r="B121" s="41"/>
      <c r="C121" s="24"/>
      <c r="D121" s="25">
        <f>SUM(D120)</f>
        <v>127.68</v>
      </c>
      <c r="E121" s="26"/>
    </row>
    <row r="122" spans="1:5" s="22" customFormat="1" ht="12.75" hidden="1" x14ac:dyDescent="0.25">
      <c r="A122" s="19" t="s">
        <v>134</v>
      </c>
      <c r="B122" s="19">
        <v>51645411160</v>
      </c>
      <c r="C122" s="19" t="s">
        <v>136</v>
      </c>
      <c r="D122" s="23"/>
      <c r="E122" s="18" t="s">
        <v>11</v>
      </c>
    </row>
    <row r="123" spans="1:5" s="27" customFormat="1" ht="12.75" hidden="1" x14ac:dyDescent="0.25">
      <c r="A123" s="40" t="s">
        <v>135</v>
      </c>
      <c r="B123" s="41"/>
      <c r="C123" s="24"/>
      <c r="D123" s="25">
        <f>SUM(D122)</f>
        <v>0</v>
      </c>
      <c r="E123" s="26"/>
    </row>
    <row r="124" spans="1:5" s="22" customFormat="1" ht="12.75" x14ac:dyDescent="0.25">
      <c r="A124" s="19" t="s">
        <v>178</v>
      </c>
      <c r="B124" s="19">
        <v>93687324069</v>
      </c>
      <c r="C124" s="19" t="s">
        <v>180</v>
      </c>
      <c r="D124" s="23">
        <v>24.55</v>
      </c>
      <c r="E124" s="18" t="s">
        <v>11</v>
      </c>
    </row>
    <row r="125" spans="1:5" s="27" customFormat="1" ht="12.75" x14ac:dyDescent="0.25">
      <c r="A125" s="40" t="s">
        <v>179</v>
      </c>
      <c r="B125" s="41"/>
      <c r="C125" s="24"/>
      <c r="D125" s="25">
        <f>SUM(D124)</f>
        <v>24.55</v>
      </c>
      <c r="E125" s="26"/>
    </row>
    <row r="126" spans="1:5" s="22" customFormat="1" ht="12.75" hidden="1" x14ac:dyDescent="0.25">
      <c r="A126" s="19" t="s">
        <v>138</v>
      </c>
      <c r="B126" s="19">
        <v>11374156664</v>
      </c>
      <c r="C126" s="19" t="s">
        <v>68</v>
      </c>
      <c r="D126" s="39"/>
      <c r="E126" s="18" t="s">
        <v>11</v>
      </c>
    </row>
    <row r="127" spans="1:5" s="27" customFormat="1" ht="12.75" hidden="1" x14ac:dyDescent="0.25">
      <c r="A127" s="40" t="s">
        <v>137</v>
      </c>
      <c r="B127" s="41"/>
      <c r="C127" s="24"/>
      <c r="D127" s="25">
        <f>SUM(D126)</f>
        <v>0</v>
      </c>
      <c r="E127" s="26"/>
    </row>
    <row r="128" spans="1:5" s="22" customFormat="1" ht="13.9" customHeight="1" x14ac:dyDescent="0.25">
      <c r="A128" s="19" t="s">
        <v>175</v>
      </c>
      <c r="B128" s="19">
        <v>32188360518</v>
      </c>
      <c r="C128" s="19" t="s">
        <v>177</v>
      </c>
      <c r="D128" s="23">
        <v>140.4</v>
      </c>
      <c r="E128" s="18" t="s">
        <v>71</v>
      </c>
    </row>
    <row r="129" spans="1:5" s="27" customFormat="1" ht="13.9" customHeight="1" x14ac:dyDescent="0.25">
      <c r="A129" s="40" t="s">
        <v>176</v>
      </c>
      <c r="B129" s="41"/>
      <c r="C129" s="24"/>
      <c r="D129" s="25">
        <f>SUM(D128)</f>
        <v>140.4</v>
      </c>
      <c r="E129" s="26"/>
    </row>
    <row r="130" spans="1:5" s="22" customFormat="1" ht="13.9" hidden="1" customHeight="1" x14ac:dyDescent="0.25">
      <c r="A130" s="19" t="s">
        <v>152</v>
      </c>
      <c r="B130" s="19">
        <v>69082722539</v>
      </c>
      <c r="C130" s="19" t="s">
        <v>5</v>
      </c>
      <c r="D130" s="23"/>
      <c r="E130" s="18" t="s">
        <v>85</v>
      </c>
    </row>
    <row r="131" spans="1:5" s="27" customFormat="1" ht="13.9" hidden="1" customHeight="1" x14ac:dyDescent="0.25">
      <c r="A131" s="40" t="s">
        <v>153</v>
      </c>
      <c r="B131" s="41"/>
      <c r="C131" s="24"/>
      <c r="D131" s="25">
        <f t="shared" ref="D131" si="0">SUM(D130)</f>
        <v>0</v>
      </c>
      <c r="E131" s="26"/>
    </row>
    <row r="132" spans="1:5" s="22" customFormat="1" ht="13.9" customHeight="1" x14ac:dyDescent="0.25">
      <c r="A132" s="19" t="s">
        <v>169</v>
      </c>
      <c r="B132" s="19">
        <v>89141994652</v>
      </c>
      <c r="C132" s="19" t="s">
        <v>2</v>
      </c>
      <c r="D132" s="23">
        <v>37</v>
      </c>
      <c r="E132" s="18" t="s">
        <v>171</v>
      </c>
    </row>
    <row r="133" spans="1:5" s="27" customFormat="1" ht="13.9" customHeight="1" x14ac:dyDescent="0.25">
      <c r="A133" s="40" t="s">
        <v>170</v>
      </c>
      <c r="B133" s="41"/>
      <c r="C133" s="24"/>
      <c r="D133" s="25">
        <f t="shared" ref="D133" si="1">SUM(D132)</f>
        <v>37</v>
      </c>
      <c r="E133" s="26"/>
    </row>
    <row r="134" spans="1:5" s="22" customFormat="1" ht="13.9" hidden="1" customHeight="1" x14ac:dyDescent="0.25">
      <c r="A134" s="19" t="s">
        <v>161</v>
      </c>
      <c r="B134" s="19">
        <v>66175445072</v>
      </c>
      <c r="C134" s="19" t="s">
        <v>5</v>
      </c>
      <c r="D134" s="23"/>
      <c r="E134" s="18" t="s">
        <v>78</v>
      </c>
    </row>
    <row r="135" spans="1:5" s="27" customFormat="1" ht="13.9" hidden="1" customHeight="1" x14ac:dyDescent="0.25">
      <c r="A135" s="40" t="s">
        <v>162</v>
      </c>
      <c r="B135" s="41"/>
      <c r="C135" s="24"/>
      <c r="D135" s="25">
        <f t="shared" ref="D135" si="2">SUM(D134)</f>
        <v>0</v>
      </c>
      <c r="E135" s="26"/>
    </row>
    <row r="136" spans="1:5" s="22" customFormat="1" ht="13.9" customHeight="1" x14ac:dyDescent="0.25">
      <c r="A136" s="19" t="s">
        <v>145</v>
      </c>
      <c r="B136" s="19">
        <v>27759560625</v>
      </c>
      <c r="C136" s="19" t="s">
        <v>2</v>
      </c>
      <c r="D136" s="23">
        <v>22.01</v>
      </c>
      <c r="E136" s="18" t="s">
        <v>11</v>
      </c>
    </row>
    <row r="137" spans="1:5" s="27" customFormat="1" ht="13.9" customHeight="1" x14ac:dyDescent="0.25">
      <c r="A137" s="40" t="s">
        <v>146</v>
      </c>
      <c r="B137" s="41"/>
      <c r="C137" s="24"/>
      <c r="D137" s="25">
        <f t="shared" ref="D137" si="3">SUM(D136)</f>
        <v>22.01</v>
      </c>
      <c r="E137" s="26"/>
    </row>
    <row r="138" spans="1:5" s="22" customFormat="1" ht="12.75" hidden="1" x14ac:dyDescent="0.25">
      <c r="A138" s="19" t="s">
        <v>155</v>
      </c>
      <c r="B138" s="19">
        <v>96855157503</v>
      </c>
      <c r="C138" s="19" t="s">
        <v>154</v>
      </c>
      <c r="D138" s="23"/>
      <c r="E138" s="18" t="s">
        <v>160</v>
      </c>
    </row>
    <row r="139" spans="1:5" s="27" customFormat="1" ht="12.75" hidden="1" x14ac:dyDescent="0.25">
      <c r="A139" s="40" t="s">
        <v>156</v>
      </c>
      <c r="B139" s="41"/>
      <c r="C139" s="24"/>
      <c r="D139" s="25">
        <f>SUM(D138)</f>
        <v>0</v>
      </c>
      <c r="E139" s="26"/>
    </row>
    <row r="140" spans="1:5" s="22" customFormat="1" ht="12.75" hidden="1" x14ac:dyDescent="0.25">
      <c r="A140" s="19" t="s">
        <v>89</v>
      </c>
      <c r="B140" s="19">
        <v>71642207963</v>
      </c>
      <c r="C140" s="19" t="s">
        <v>2</v>
      </c>
      <c r="D140" s="23"/>
      <c r="E140" s="18" t="s">
        <v>11</v>
      </c>
    </row>
    <row r="141" spans="1:5" s="22" customFormat="1" ht="12.75" hidden="1" x14ac:dyDescent="0.25">
      <c r="A141" s="19" t="s">
        <v>89</v>
      </c>
      <c r="B141" s="19">
        <v>71642207963</v>
      </c>
      <c r="C141" s="19" t="s">
        <v>2</v>
      </c>
      <c r="D141" s="23"/>
      <c r="E141" s="18" t="s">
        <v>44</v>
      </c>
    </row>
    <row r="142" spans="1:5" s="27" customFormat="1" ht="12.75" hidden="1" x14ac:dyDescent="0.25">
      <c r="A142" s="40" t="s">
        <v>90</v>
      </c>
      <c r="B142" s="41"/>
      <c r="C142" s="24"/>
      <c r="D142" s="25">
        <f>SUM(D140:D141)</f>
        <v>0</v>
      </c>
      <c r="E142" s="26"/>
    </row>
    <row r="143" spans="1:5" ht="21" customHeight="1" x14ac:dyDescent="0.25">
      <c r="A143" s="44" t="s">
        <v>182</v>
      </c>
      <c r="B143" s="45"/>
      <c r="C143" s="46"/>
      <c r="D143" s="31">
        <f>+D7+D9+D11+D13+D15+D21+D23+D25+D27+D29+D32+D34+D36+D38+D40+D44+D42+D46+D19+D48+D51+D55+D57+D59+D61+D63+D67+D69+D71+D73+D75+D77+D79+D81+D86+D88+D91+D93+D95+D97+D99+D142+D101+D103+D105+D107+D119+D129+D139+D109+D111+D113+D121+D123+D117+D125+D127+D115+D131+D133+D135+D137</f>
        <v>4511.46</v>
      </c>
      <c r="E143" s="32"/>
    </row>
    <row r="144" spans="1:5" x14ac:dyDescent="0.25">
      <c r="E144" s="4"/>
    </row>
    <row r="145" spans="5:5" x14ac:dyDescent="0.25">
      <c r="E145" s="4"/>
    </row>
    <row r="146" spans="5:5" x14ac:dyDescent="0.25">
      <c r="E146" s="4"/>
    </row>
    <row r="147" spans="5:5" x14ac:dyDescent="0.25">
      <c r="E147" s="4"/>
    </row>
    <row r="148" spans="5:5" x14ac:dyDescent="0.25">
      <c r="E148" s="4"/>
    </row>
    <row r="149" spans="5:5" x14ac:dyDescent="0.25">
      <c r="E149" s="4"/>
    </row>
    <row r="150" spans="5:5" x14ac:dyDescent="0.25">
      <c r="E150" s="4"/>
    </row>
    <row r="151" spans="5:5" x14ac:dyDescent="0.25">
      <c r="E151" s="4"/>
    </row>
    <row r="152" spans="5:5" x14ac:dyDescent="0.25">
      <c r="E152" s="4"/>
    </row>
    <row r="153" spans="5:5" x14ac:dyDescent="0.25">
      <c r="E153" s="4"/>
    </row>
  </sheetData>
  <mergeCells count="64">
    <mergeCell ref="A46:B46"/>
    <mergeCell ref="A143:C143"/>
    <mergeCell ref="A4:E4"/>
    <mergeCell ref="A34:B34"/>
    <mergeCell ref="A36:B36"/>
    <mergeCell ref="A38:B38"/>
    <mergeCell ref="A40:B40"/>
    <mergeCell ref="A42:B42"/>
    <mergeCell ref="A44:B44"/>
    <mergeCell ref="A21:B21"/>
    <mergeCell ref="A23:B23"/>
    <mergeCell ref="A25:B25"/>
    <mergeCell ref="A27:B27"/>
    <mergeCell ref="A29:B29"/>
    <mergeCell ref="A107:B107"/>
    <mergeCell ref="A119:B119"/>
    <mergeCell ref="A32:B32"/>
    <mergeCell ref="A9:B9"/>
    <mergeCell ref="A11:B11"/>
    <mergeCell ref="A7:B7"/>
    <mergeCell ref="A13:B13"/>
    <mergeCell ref="A15:B15"/>
    <mergeCell ref="A19:B19"/>
    <mergeCell ref="A48:B48"/>
    <mergeCell ref="A51:B51"/>
    <mergeCell ref="A55:B55"/>
    <mergeCell ref="A57:B57"/>
    <mergeCell ref="A59:B59"/>
    <mergeCell ref="A61:B61"/>
    <mergeCell ref="A63:B63"/>
    <mergeCell ref="A67:B67"/>
    <mergeCell ref="A81:B81"/>
    <mergeCell ref="A86:B86"/>
    <mergeCell ref="A69:B69"/>
    <mergeCell ref="A71:B71"/>
    <mergeCell ref="A73:B73"/>
    <mergeCell ref="A75:B75"/>
    <mergeCell ref="A77:B77"/>
    <mergeCell ref="A79:B79"/>
    <mergeCell ref="A142:B142"/>
    <mergeCell ref="A88:B88"/>
    <mergeCell ref="A91:B91"/>
    <mergeCell ref="A93:B93"/>
    <mergeCell ref="A95:B95"/>
    <mergeCell ref="A97:B97"/>
    <mergeCell ref="A99:B99"/>
    <mergeCell ref="A129:B129"/>
    <mergeCell ref="A139:B139"/>
    <mergeCell ref="A109:B109"/>
    <mergeCell ref="A111:B111"/>
    <mergeCell ref="A113:B113"/>
    <mergeCell ref="A117:B117"/>
    <mergeCell ref="A121:B121"/>
    <mergeCell ref="A123:B123"/>
    <mergeCell ref="A125:B125"/>
    <mergeCell ref="A131:B131"/>
    <mergeCell ref="A133:B133"/>
    <mergeCell ref="A135:B135"/>
    <mergeCell ref="A137:B137"/>
    <mergeCell ref="A101:B101"/>
    <mergeCell ref="A103:B103"/>
    <mergeCell ref="A105:B105"/>
    <mergeCell ref="A127:B127"/>
    <mergeCell ref="A115:B115"/>
  </mergeCells>
  <pageMargins left="0.7" right="0.7" top="0.75" bottom="0.75" header="0.3" footer="0.3"/>
  <pageSetup paperSize="9" scale="86" fitToHeight="0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opLeftCell="A4" zoomScale="130" zoomScaleNormal="130" workbookViewId="0">
      <selection activeCell="B10" sqref="B10"/>
    </sheetView>
  </sheetViews>
  <sheetFormatPr defaultColWidth="8.75" defaultRowHeight="15.75" x14ac:dyDescent="0.25"/>
  <cols>
    <col min="1" max="1" width="18" style="1" customWidth="1"/>
    <col min="2" max="2" width="48" style="1" customWidth="1"/>
    <col min="3" max="3" width="8.625" style="1" bestFit="1" customWidth="1"/>
    <col min="4" max="4" width="8.25" style="1" bestFit="1" customWidth="1"/>
    <col min="5" max="5" width="8.25" style="3" bestFit="1" customWidth="1"/>
    <col min="6" max="6" width="8.25" style="2" bestFit="1" customWidth="1"/>
    <col min="7" max="7" width="8.25" style="1" bestFit="1" customWidth="1"/>
    <col min="8" max="8" width="8.75" style="1" bestFit="1" customWidth="1"/>
    <col min="9" max="16384" width="8.75" style="1"/>
  </cols>
  <sheetData>
    <row r="1" spans="1:8" x14ac:dyDescent="0.25">
      <c r="A1" s="16" t="s">
        <v>29</v>
      </c>
      <c r="B1" s="7"/>
      <c r="C1" s="7"/>
      <c r="D1" s="7"/>
      <c r="E1" s="7"/>
    </row>
    <row r="2" spans="1:8" x14ac:dyDescent="0.25">
      <c r="A2" s="8" t="s">
        <v>30</v>
      </c>
      <c r="B2" s="7"/>
      <c r="C2" s="7"/>
      <c r="D2" s="7"/>
      <c r="E2" s="7"/>
    </row>
    <row r="3" spans="1:8" ht="38.450000000000003" customHeight="1" x14ac:dyDescent="0.25"/>
    <row r="4" spans="1:8" s="9" customFormat="1" ht="47.45" customHeight="1" x14ac:dyDescent="0.25">
      <c r="A4" s="48" t="str">
        <f>+'TROŠENJE - kategorija 1'!A4:E4</f>
        <v>INFORMACIJA O TROŠENJU SREDSTAVA  ZA LIPANJ 2025. GODINE</v>
      </c>
      <c r="B4" s="49"/>
      <c r="C4" s="34"/>
      <c r="D4" s="6"/>
      <c r="F4" s="6"/>
      <c r="G4" s="1"/>
    </row>
    <row r="5" spans="1:8" s="9" customFormat="1" ht="40.15" customHeight="1" x14ac:dyDescent="0.25">
      <c r="A5" s="12" t="s">
        <v>25</v>
      </c>
      <c r="B5" s="5" t="s">
        <v>24</v>
      </c>
      <c r="C5" s="35"/>
    </row>
    <row r="6" spans="1:8" ht="30.6" customHeight="1" x14ac:dyDescent="0.25">
      <c r="A6" s="11">
        <f>76+2226.97</f>
        <v>2302.9699999999998</v>
      </c>
      <c r="B6" s="10" t="s">
        <v>23</v>
      </c>
      <c r="C6" s="37"/>
      <c r="D6" s="38"/>
      <c r="E6" s="38"/>
      <c r="F6" s="38"/>
      <c r="G6" s="38"/>
      <c r="H6" s="38"/>
    </row>
    <row r="7" spans="1:8" ht="30.6" hidden="1" customHeight="1" x14ac:dyDescent="0.25">
      <c r="A7" s="11"/>
      <c r="B7" s="10" t="s">
        <v>12</v>
      </c>
      <c r="C7" s="37"/>
      <c r="D7" s="38"/>
      <c r="E7" s="38"/>
      <c r="F7" s="38"/>
      <c r="G7" s="38"/>
      <c r="H7" s="38"/>
    </row>
    <row r="8" spans="1:8" ht="30.6" hidden="1" customHeight="1" x14ac:dyDescent="0.25">
      <c r="A8" s="11"/>
      <c r="B8" s="10" t="s">
        <v>70</v>
      </c>
      <c r="C8" s="37"/>
      <c r="D8" s="38"/>
      <c r="E8" s="38"/>
      <c r="F8" s="38"/>
      <c r="G8" s="38"/>
      <c r="H8" s="38"/>
    </row>
    <row r="9" spans="1:8" ht="30.6" customHeight="1" x14ac:dyDescent="0.25">
      <c r="A9" s="11">
        <f>2494.31+69146.79</f>
        <v>71641.099999999991</v>
      </c>
      <c r="B9" s="10" t="s">
        <v>75</v>
      </c>
      <c r="C9" s="37"/>
      <c r="D9" s="38"/>
      <c r="E9" s="38"/>
      <c r="F9" s="38"/>
      <c r="G9" s="38"/>
      <c r="H9" s="38"/>
    </row>
    <row r="10" spans="1:8" ht="30.6" customHeight="1" x14ac:dyDescent="0.25">
      <c r="A10" s="11">
        <f>411.57+10997.87</f>
        <v>11409.44</v>
      </c>
      <c r="B10" s="10" t="s">
        <v>43</v>
      </c>
      <c r="C10" s="37"/>
      <c r="D10" s="38"/>
      <c r="E10" s="38"/>
      <c r="F10" s="38"/>
      <c r="G10" s="38"/>
      <c r="H10" s="38"/>
    </row>
    <row r="11" spans="1:8" ht="30.6" customHeight="1" x14ac:dyDescent="0.25">
      <c r="A11" s="11">
        <f>600+9600</f>
        <v>10200</v>
      </c>
      <c r="B11" s="10" t="s">
        <v>0</v>
      </c>
      <c r="C11" s="37"/>
      <c r="D11" s="38"/>
      <c r="E11" s="38"/>
      <c r="F11" s="38"/>
      <c r="G11" s="38"/>
      <c r="H11" s="38"/>
    </row>
    <row r="12" spans="1:8" ht="30.6" customHeight="1" x14ac:dyDescent="0.25">
      <c r="A12" s="11">
        <v>3568.32</v>
      </c>
      <c r="B12" s="10" t="s">
        <v>63</v>
      </c>
      <c r="C12" s="37"/>
      <c r="D12" s="38"/>
      <c r="E12" s="38"/>
      <c r="F12" s="38"/>
      <c r="G12" s="38"/>
      <c r="H12" s="38"/>
    </row>
    <row r="13" spans="1:8" ht="30.6" customHeight="1" x14ac:dyDescent="0.25">
      <c r="A13" s="11">
        <v>420</v>
      </c>
      <c r="B13" s="10" t="s">
        <v>167</v>
      </c>
      <c r="C13" s="37"/>
      <c r="D13" s="38"/>
      <c r="E13" s="38"/>
      <c r="F13" s="38"/>
      <c r="G13" s="38"/>
      <c r="H13" s="38"/>
    </row>
    <row r="14" spans="1:8" s="15" customFormat="1" ht="24.6" customHeight="1" x14ac:dyDescent="0.25">
      <c r="A14" s="13">
        <f>SUM(A6:A13)</f>
        <v>99541.83</v>
      </c>
      <c r="B14" s="14" t="s">
        <v>183</v>
      </c>
      <c r="C14" s="36"/>
    </row>
    <row r="15" spans="1:8" x14ac:dyDescent="0.25">
      <c r="F15" s="4"/>
    </row>
    <row r="16" spans="1:8" x14ac:dyDescent="0.25">
      <c r="F16" s="4"/>
    </row>
    <row r="17" spans="6:6" x14ac:dyDescent="0.25">
      <c r="F17" s="4"/>
    </row>
    <row r="18" spans="6:6" x14ac:dyDescent="0.25">
      <c r="F18" s="4"/>
    </row>
    <row r="19" spans="6:6" x14ac:dyDescent="0.25">
      <c r="F19" s="4"/>
    </row>
    <row r="20" spans="6:6" x14ac:dyDescent="0.25">
      <c r="F20" s="4"/>
    </row>
    <row r="21" spans="6:6" x14ac:dyDescent="0.25">
      <c r="F21" s="4"/>
    </row>
    <row r="22" spans="6:6" x14ac:dyDescent="0.25">
      <c r="F22" s="4"/>
    </row>
    <row r="23" spans="6:6" x14ac:dyDescent="0.25">
      <c r="F23" s="4"/>
    </row>
    <row r="24" spans="6:6" x14ac:dyDescent="0.25">
      <c r="F24" s="4"/>
    </row>
  </sheetData>
  <mergeCells count="1">
    <mergeCell ref="A4:B4"/>
  </mergeCell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TROŠENJE - kategorija 1</vt:lpstr>
      <vt:lpstr>TROŠENJE - kategorija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Nevenka</dc:creator>
  <cp:lastModifiedBy>Windows User</cp:lastModifiedBy>
  <cp:lastPrinted>2025-07-15T07:50:55Z</cp:lastPrinted>
  <dcterms:created xsi:type="dcterms:W3CDTF">2024-02-09T11:47:19Z</dcterms:created>
  <dcterms:modified xsi:type="dcterms:W3CDTF">2025-07-15T09:42:12Z</dcterms:modified>
</cp:coreProperties>
</file>