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576" windowHeight="11832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PRIHODA'!$A$1:$H$60</definedName>
  </definedNames>
  <calcPr fullCalcOnLoad="1"/>
</workbook>
</file>

<file path=xl/sharedStrings.xml><?xml version="1.0" encoding="utf-8"?>
<sst xmlns="http://schemas.openxmlformats.org/spreadsheetml/2006/main" count="376" uniqueCount="139">
  <si>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</si>
  <si>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</si>
  <si>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</si>
  <si>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</si>
  <si>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</si>
  <si>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</si>
  <si>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</si>
  <si>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</si>
  <si>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</si>
  <si>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</si>
  <si>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</si>
  <si>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</si>
  <si>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</si>
  <si>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</si>
  <si>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</si>
  <si>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</si>
  <si>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</si>
  <si>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</si>
  <si>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</si>
  <si>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</si>
  <si>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</si>
  <si>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</si>
  <si>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</si>
  <si>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</si>
  <si>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</si>
  <si>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</si>
  <si>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</si>
  <si>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</si>
  <si>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</si>
  <si>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</si>
  <si>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</si>
  <si>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</si>
  <si>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</si>
  <si>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</si>
  <si>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</si>
  <si>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</si>
  <si>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</si>
  <si>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</si>
  <si>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</si>
  <si>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</si>
  <si>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</si>
  <si>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</si>
  <si>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</si>
  <si>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</si>
  <si>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</si>
  <si>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</si>
  <si>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</si>
  <si>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</si>
  <si>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</si>
  <si>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</si>
  <si>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</si>
  <si>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</si>
  <si>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</si>
  <si>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</si>
  <si>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</si>
  <si>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</si>
  <si>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</si>
  <si>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</si>
  <si>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</si>
  <si>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</si>
  <si>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</si>
  <si>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</si>
  <si>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</si>
  <si>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</si>
  <si>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</si>
  <si>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</si>
  <si>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</si>
  <si>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</si>
  <si>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</si>
  <si>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PRORAČUNSKI KORISNIK:</t>
  </si>
  <si>
    <t xml:space="preserve"> INDUSTRIJSKO-OBRTNIČKA ŠKOLA PULA</t>
  </si>
  <si>
    <t>TROŠKOVI ZAPOSLENIKA</t>
  </si>
  <si>
    <t>A100001</t>
  </si>
  <si>
    <t>PLAĆA</t>
  </si>
  <si>
    <t>MZOŠ</t>
  </si>
  <si>
    <t>U K U P N O - A100001</t>
  </si>
  <si>
    <t>A100002</t>
  </si>
  <si>
    <t>OSTALA MATERIJALNA PRAVA</t>
  </si>
  <si>
    <t>Izvor financiranja</t>
  </si>
  <si>
    <t>U K U P N O - A100002</t>
  </si>
  <si>
    <t>REDOVNA DJELATNOST - MINIMALNI STANDARDI</t>
  </si>
  <si>
    <t>A220101</t>
  </si>
  <si>
    <t>MATERIJALNI RASHODI PO KRITERIJIMA</t>
  </si>
  <si>
    <t>ISTARSKA ŽUPANIJA</t>
  </si>
  <si>
    <t>Ostali nespomenuti rashodi posl.</t>
  </si>
  <si>
    <t>U K U P N O - A220101</t>
  </si>
  <si>
    <t>A220102</t>
  </si>
  <si>
    <t>MATER. RASHODI PO STVARNOM TROŠKU</t>
  </si>
  <si>
    <t>Ostali rashodi</t>
  </si>
  <si>
    <t>Kazne, penali i naknade štete</t>
  </si>
  <si>
    <t>Rashodi za nabavku nefinan.imovine</t>
  </si>
  <si>
    <t>Postrijenja i oprema</t>
  </si>
  <si>
    <t>U K U P N O - A220102</t>
  </si>
  <si>
    <t>A220103</t>
  </si>
  <si>
    <t>MATERIJALNI RASHODI - DRUGI IZVORI</t>
  </si>
  <si>
    <t>VLASTITI PRIHODI</t>
  </si>
  <si>
    <t>Naknade troš.osobama izvan rad.odnosa</t>
  </si>
  <si>
    <t>U K U P N O - A220103</t>
  </si>
  <si>
    <t>REDOVNA DJELATNOST - IZNAD STANDARDA</t>
  </si>
  <si>
    <t>A230102</t>
  </si>
  <si>
    <t>ŽUPANIJSKA NATJECANJA</t>
  </si>
  <si>
    <t xml:space="preserve">Naknade troškova osobama izvan rad.odnosa </t>
  </si>
  <si>
    <t>U K U P N O - 230102</t>
  </si>
  <si>
    <t>A230168</t>
  </si>
  <si>
    <t>EU PROJEKTI</t>
  </si>
  <si>
    <t>Uredska oprema i namještaj</t>
  </si>
  <si>
    <t>U K U P N O - A230168</t>
  </si>
  <si>
    <t>A230184</t>
  </si>
  <si>
    <t>ZAVIČAJNA NASTAVA</t>
  </si>
  <si>
    <t>U K U P N O - A230148</t>
  </si>
  <si>
    <t>OPREMA</t>
  </si>
  <si>
    <t>K240601</t>
  </si>
  <si>
    <t>ŠKOLSKI NAMJEŠTAJ I OPREMA</t>
  </si>
  <si>
    <t>U K U P N O - 240601</t>
  </si>
  <si>
    <t>S V E U K U P N O</t>
  </si>
  <si>
    <t>Predsjednik
Školskog odbora:</t>
  </si>
  <si>
    <t>Đorđe Vrcelj, dipl.ing.</t>
  </si>
  <si>
    <r>
      <t>63</t>
    </r>
    <r>
      <rPr>
        <sz val="10"/>
        <rFont val="Arial"/>
        <family val="2"/>
      </rPr>
      <t xml:space="preserve">  Pomoći iz inozemstva i od subjekata unutar općeg proračuna</t>
    </r>
  </si>
  <si>
    <r>
      <t>632</t>
    </r>
    <r>
      <rPr>
        <sz val="10"/>
        <rFont val="Arial"/>
        <family val="2"/>
      </rPr>
      <t xml:space="preserve">  Pomoći od međunarodnih org.
te institucija i tijela EU</t>
    </r>
  </si>
  <si>
    <r>
      <t>634</t>
    </r>
    <r>
      <rPr>
        <sz val="10"/>
        <rFont val="Arial"/>
        <family val="2"/>
      </rPr>
      <t xml:space="preserve">  Pomoći od izvanproračunskih korisnika</t>
    </r>
  </si>
  <si>
    <r>
      <t>636</t>
    </r>
    <r>
      <rPr>
        <sz val="10"/>
        <rFont val="Arial"/>
        <family val="2"/>
      </rPr>
      <t xml:space="preserve">  Pomoći proračunskim korisnicima iz proračuna koji im nije nadležan</t>
    </r>
  </si>
  <si>
    <r>
      <t>65</t>
    </r>
    <r>
      <rPr>
        <sz val="10"/>
        <rFont val="Arial"/>
        <family val="2"/>
      </rPr>
      <t xml:space="preserve">  Prihodi od upravnih i admin.pristojbi, pristojbi po posebnim propisima i naknada</t>
    </r>
  </si>
  <si>
    <r>
      <t>652</t>
    </r>
    <r>
      <rPr>
        <sz val="10"/>
        <rFont val="Arial"/>
        <family val="2"/>
      </rPr>
      <t xml:space="preserve">   Prihodi po posebnim propisima</t>
    </r>
  </si>
  <si>
    <r>
      <t>66</t>
    </r>
    <r>
      <rPr>
        <sz val="10"/>
        <rFont val="Arial"/>
        <family val="2"/>
      </rPr>
      <t xml:space="preserve">  Prihodi od prodaje proizvoda i
roba te pruženih usluga i prihodi od donacija</t>
    </r>
  </si>
  <si>
    <r>
      <t>661</t>
    </r>
    <r>
      <rPr>
        <sz val="10"/>
        <rFont val="Arial"/>
        <family val="2"/>
      </rPr>
      <t xml:space="preserve">  Prihodi od prodaje proizvoda i
roba te pruženih usluga</t>
    </r>
  </si>
  <si>
    <r>
      <t>663</t>
    </r>
    <r>
      <rPr>
        <sz val="10"/>
        <rFont val="Arial"/>
        <family val="2"/>
      </rPr>
      <t xml:space="preserve"> Donacije od pravnih i fizičkih osoba izvan općeg proračuna</t>
    </r>
  </si>
  <si>
    <r>
      <t>663</t>
    </r>
    <r>
      <rPr>
        <sz val="10"/>
        <rFont val="Arial"/>
        <family val="2"/>
      </rPr>
      <t xml:space="preserve">  Donacije od pravnih i fizičkih
osoba izvan opće države</t>
    </r>
  </si>
  <si>
    <r>
      <t xml:space="preserve">67  </t>
    </r>
    <r>
      <rPr>
        <sz val="10"/>
        <rFont val="Arial"/>
        <family val="2"/>
      </rPr>
      <t>Prihodi iz nadležnog proračuna i od HZZO temeljem ugovornih obveza</t>
    </r>
  </si>
  <si>
    <r>
      <t>671</t>
    </r>
    <r>
      <rPr>
        <sz val="10"/>
        <rFont val="Arial"/>
        <family val="2"/>
      </rPr>
      <t xml:space="preserve">  Prihodi iz nadležnog proračuna za financiranje redovne djel.prorač.korisnika</t>
    </r>
  </si>
  <si>
    <r>
      <t>72</t>
    </r>
    <r>
      <rPr>
        <sz val="10"/>
        <rFont val="Arial"/>
        <family val="2"/>
      </rPr>
      <t xml:space="preserve">  Prihodi od prodaje proizvedene dugotrajne imovine</t>
    </r>
  </si>
  <si>
    <r>
      <t>721</t>
    </r>
    <r>
      <rPr>
        <sz val="10"/>
        <rFont val="Arial"/>
        <family val="2"/>
      </rPr>
      <t xml:space="preserve">  Prihodi od prodaje građevinskih
objekata</t>
    </r>
  </si>
  <si>
    <t>92 Rezultat poslovanja</t>
  </si>
  <si>
    <r>
      <t>922</t>
    </r>
    <r>
      <rPr>
        <sz val="10"/>
        <rFont val="Arial"/>
        <family val="2"/>
      </rPr>
      <t xml:space="preserve"> Višak/manjak prihoda</t>
    </r>
  </si>
  <si>
    <r>
      <t>721</t>
    </r>
    <r>
      <rPr>
        <sz val="10"/>
        <rFont val="Arial"/>
        <family val="2"/>
      </rPr>
      <t xml:space="preserve">  Prihodi od prodaje građevinskih objekata</t>
    </r>
  </si>
  <si>
    <r>
      <t xml:space="preserve">67 </t>
    </r>
    <r>
      <rPr>
        <sz val="11"/>
        <rFont val="Arial"/>
        <family val="2"/>
      </rPr>
      <t xml:space="preserve">  Prihodi iz nadležnog proračuna i od HZZO temeljem ugovornih obveza</t>
    </r>
  </si>
  <si>
    <r>
      <t>671</t>
    </r>
    <r>
      <rPr>
        <sz val="10"/>
        <rFont val="Arial"/>
        <family val="2"/>
      </rPr>
      <t xml:space="preserve">  Prihodi iz proračuna za financiranje redovne djelatnosti proračunskih korisnika</t>
    </r>
  </si>
  <si>
    <t>Oznaka rač.iz                                      računskog plana</t>
  </si>
  <si>
    <t>FINANCIJSKI PLANA ZA 2018.</t>
  </si>
  <si>
    <t xml:space="preserve"> FINANCIJSKI PLAN INDUSTRIJSKO-OBRTNIČKE ŠKOLE PULA ZA 2018. I                                                                                                                                                PROJEKCIJA PLANA ZA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</si>
</sst>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name val="Arial"/>
      <family val="2"/>
    </font>
    <font>
      <sz val="11"/>
      <color indexed="8"/>
      <name val="MS Sans Serif"/>
      <family val="2"/>
    </font>
    <font>
      <sz val="8.5"/>
      <color indexed="8"/>
      <name val="MS Sans Serif"/>
      <family val="2"/>
    </font>
    <font>
      <sz val="12"/>
      <color indexed="8"/>
      <name val="Verdan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4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4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2" fillId="51" borderId="27" xfId="0" applyNumberFormat="1" applyFont="1" applyFill="1" applyBorder="1" applyAlignment="1" applyProtection="1">
      <alignment vertical="center" wrapText="1"/>
      <protection/>
    </xf>
    <xf numFmtId="0" fontId="42" fillId="51" borderId="28" xfId="0" applyNumberFormat="1" applyFont="1" applyFill="1" applyBorder="1" applyAlignment="1" applyProtection="1">
      <alignment vertical="center" wrapText="1"/>
      <protection/>
    </xf>
    <xf numFmtId="3" fontId="42" fillId="51" borderId="28" xfId="0" applyNumberFormat="1" applyFont="1" applyFill="1" applyBorder="1" applyAlignment="1" applyProtection="1">
      <alignment vertical="center"/>
      <protection/>
    </xf>
    <xf numFmtId="3" fontId="42" fillId="51" borderId="29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 vertical="center" wrapText="1"/>
      <protection/>
    </xf>
    <xf numFmtId="3" fontId="25" fillId="0" borderId="31" xfId="0" applyNumberFormat="1" applyFont="1" applyFill="1" applyBorder="1" applyAlignment="1" applyProtection="1">
      <alignment vertical="center"/>
      <protection/>
    </xf>
    <xf numFmtId="3" fontId="25" fillId="0" borderId="32" xfId="0" applyNumberFormat="1" applyFont="1" applyFill="1" applyBorder="1" applyAlignment="1" applyProtection="1">
      <alignment vertical="center"/>
      <protection/>
    </xf>
    <xf numFmtId="3" fontId="27" fillId="51" borderId="28" xfId="0" applyNumberFormat="1" applyFont="1" applyFill="1" applyBorder="1" applyAlignment="1" applyProtection="1">
      <alignment vertical="center"/>
      <protection/>
    </xf>
    <xf numFmtId="3" fontId="27" fillId="51" borderId="29" xfId="0" applyNumberFormat="1" applyFont="1" applyFill="1" applyBorder="1" applyAlignment="1" applyProtection="1">
      <alignment vertical="center"/>
      <protection/>
    </xf>
    <xf numFmtId="0" fontId="27" fillId="51" borderId="33" xfId="0" applyNumberFormat="1" applyFont="1" applyFill="1" applyBorder="1" applyAlignment="1" applyProtection="1">
      <alignment horizontal="left" vertical="center"/>
      <protection/>
    </xf>
    <xf numFmtId="3" fontId="26" fillId="51" borderId="34" xfId="0" applyNumberFormat="1" applyFont="1" applyFill="1" applyBorder="1" applyAlignment="1" applyProtection="1">
      <alignment vertical="center"/>
      <protection/>
    </xf>
    <xf numFmtId="0" fontId="0" fillId="51" borderId="35" xfId="0" applyNumberFormat="1" applyFill="1" applyBorder="1" applyAlignment="1" applyProtection="1">
      <alignment vertical="center"/>
      <protection/>
    </xf>
    <xf numFmtId="0" fontId="27" fillId="51" borderId="36" xfId="0" applyNumberFormat="1" applyFont="1" applyFill="1" applyBorder="1" applyAlignment="1" applyProtection="1">
      <alignment horizontal="left" vertical="center"/>
      <protection/>
    </xf>
    <xf numFmtId="3" fontId="26" fillId="51" borderId="37" xfId="0" applyNumberFormat="1" applyFont="1" applyFill="1" applyBorder="1" applyAlignment="1" applyProtection="1">
      <alignment vertical="center"/>
      <protection/>
    </xf>
    <xf numFmtId="3" fontId="27" fillId="0" borderId="31" xfId="0" applyNumberFormat="1" applyFont="1" applyFill="1" applyBorder="1" applyAlignment="1" applyProtection="1">
      <alignment vertical="center"/>
      <protection/>
    </xf>
    <xf numFmtId="3" fontId="27" fillId="0" borderId="32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 applyProtection="1">
      <alignment vertical="center" wrapText="1"/>
      <protection/>
    </xf>
    <xf numFmtId="3" fontId="25" fillId="0" borderId="34" xfId="0" applyNumberFormat="1" applyFont="1" applyFill="1" applyBorder="1" applyAlignment="1" applyProtection="1">
      <alignment vertical="center"/>
      <protection/>
    </xf>
    <xf numFmtId="3" fontId="25" fillId="0" borderId="38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>
      <alignment horizontal="center" vertical="center"/>
      <protection/>
    </xf>
    <xf numFmtId="0" fontId="27" fillId="0" borderId="28" xfId="0" applyNumberFormat="1" applyFont="1" applyFill="1" applyBorder="1" applyAlignment="1" applyProtection="1">
      <alignment horizontal="center" vertical="center" wrapText="1"/>
      <protection/>
    </xf>
    <xf numFmtId="3" fontId="27" fillId="0" borderId="28" xfId="0" applyNumberFormat="1" applyFont="1" applyFill="1" applyBorder="1" applyAlignment="1" applyProtection="1">
      <alignment vertical="center"/>
      <protection/>
    </xf>
    <xf numFmtId="3" fontId="27" fillId="0" borderId="29" xfId="0" applyNumberFormat="1" applyFont="1" applyFill="1" applyBorder="1" applyAlignment="1" applyProtection="1">
      <alignment vertical="center"/>
      <protection/>
    </xf>
    <xf numFmtId="0" fontId="27" fillId="0" borderId="39" xfId="0" applyNumberFormat="1" applyFont="1" applyFill="1" applyBorder="1" applyAlignment="1" applyProtection="1">
      <alignment horizontal="center" vertical="center"/>
      <protection/>
    </xf>
    <xf numFmtId="3" fontId="27" fillId="0" borderId="40" xfId="0" applyNumberFormat="1" applyFont="1" applyFill="1" applyBorder="1" applyAlignment="1" applyProtection="1">
      <alignment vertical="center"/>
      <protection/>
    </xf>
    <xf numFmtId="3" fontId="27" fillId="51" borderId="34" xfId="0" applyNumberFormat="1" applyFont="1" applyFill="1" applyBorder="1" applyAlignment="1" applyProtection="1">
      <alignment vertical="center"/>
      <protection/>
    </xf>
    <xf numFmtId="3" fontId="27" fillId="51" borderId="38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26" fillId="51" borderId="34" xfId="0" applyNumberFormat="1" applyFont="1" applyFill="1" applyBorder="1" applyAlignment="1" applyProtection="1">
      <alignment vertical="center" wrapText="1"/>
      <protection/>
    </xf>
    <xf numFmtId="3" fontId="26" fillId="51" borderId="37" xfId="0" applyNumberFormat="1" applyFont="1" applyFill="1" applyBorder="1" applyAlignment="1" applyProtection="1">
      <alignment vertical="center" wrapText="1"/>
      <protection/>
    </xf>
    <xf numFmtId="0" fontId="27" fillId="52" borderId="27" xfId="0" applyNumberFormat="1" applyFont="1" applyFill="1" applyBorder="1" applyAlignment="1" applyProtection="1">
      <alignment horizontal="center" vertical="center"/>
      <protection/>
    </xf>
    <xf numFmtId="0" fontId="27" fillId="52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39" xfId="0" applyNumberFormat="1" applyFont="1" applyFill="1" applyBorder="1" applyAlignment="1" applyProtection="1">
      <alignment horizontal="center" vertical="center"/>
      <protection/>
    </xf>
    <xf numFmtId="3" fontId="27" fillId="0" borderId="27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horizontal="left" vertical="center"/>
      <protection/>
    </xf>
    <xf numFmtId="0" fontId="25" fillId="52" borderId="33" xfId="0" applyNumberFormat="1" applyFont="1" applyFill="1" applyBorder="1" applyAlignment="1" applyProtection="1">
      <alignment horizontal="center" vertical="center"/>
      <protection/>
    </xf>
    <xf numFmtId="0" fontId="27" fillId="0" borderId="41" xfId="0" applyNumberFormat="1" applyFont="1" applyFill="1" applyBorder="1" applyAlignment="1" applyProtection="1">
      <alignment horizontal="center" vertical="center" wrapText="1"/>
      <protection/>
    </xf>
    <xf numFmtId="3" fontId="27" fillId="0" borderId="42" xfId="0" applyNumberFormat="1" applyFont="1" applyFill="1" applyBorder="1" applyAlignment="1" applyProtection="1">
      <alignment vertical="center"/>
      <protection/>
    </xf>
    <xf numFmtId="3" fontId="27" fillId="0" borderId="43" xfId="0" applyNumberFormat="1" applyFont="1" applyFill="1" applyBorder="1" applyAlignment="1" applyProtection="1">
      <alignment vertical="center"/>
      <protection/>
    </xf>
    <xf numFmtId="0" fontId="27" fillId="51" borderId="27" xfId="0" applyNumberFormat="1" applyFont="1" applyFill="1" applyBorder="1" applyAlignment="1" applyProtection="1">
      <alignment horizontal="left" vertical="center"/>
      <protection/>
    </xf>
    <xf numFmtId="3" fontId="26" fillId="51" borderId="28" xfId="0" applyNumberFormat="1" applyFont="1" applyFill="1" applyBorder="1" applyAlignment="1" applyProtection="1">
      <alignment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vertical="center" wrapText="1"/>
      <protection/>
    </xf>
    <xf numFmtId="0" fontId="27" fillId="52" borderId="24" xfId="0" applyNumberFormat="1" applyFont="1" applyFill="1" applyBorder="1" applyAlignment="1" applyProtection="1">
      <alignment horizontal="center" vertical="center"/>
      <protection/>
    </xf>
    <xf numFmtId="0" fontId="27" fillId="51" borderId="24" xfId="0" applyNumberFormat="1" applyFont="1" applyFill="1" applyBorder="1" applyAlignment="1" applyProtection="1">
      <alignment horizontal="center" vertical="center"/>
      <protection/>
    </xf>
    <xf numFmtId="0" fontId="25" fillId="52" borderId="44" xfId="0" applyNumberFormat="1" applyFont="1" applyFill="1" applyBorder="1" applyAlignment="1" applyProtection="1">
      <alignment horizontal="center" vertical="center"/>
      <protection/>
    </xf>
    <xf numFmtId="3" fontId="27" fillId="0" borderId="34" xfId="0" applyNumberFormat="1" applyFont="1" applyFill="1" applyBorder="1" applyAlignment="1" applyProtection="1">
      <alignment vertical="center"/>
      <protection/>
    </xf>
    <xf numFmtId="3" fontId="27" fillId="0" borderId="38" xfId="0" applyNumberFormat="1" applyFont="1" applyFill="1" applyBorder="1" applyAlignment="1" applyProtection="1">
      <alignment vertical="center"/>
      <protection/>
    </xf>
    <xf numFmtId="3" fontId="27" fillId="0" borderId="41" xfId="0" applyNumberFormat="1" applyFont="1" applyFill="1" applyBorder="1" applyAlignment="1" applyProtection="1">
      <alignment vertical="center"/>
      <protection/>
    </xf>
    <xf numFmtId="3" fontId="27" fillId="0" borderId="46" xfId="0" applyNumberFormat="1" applyFont="1" applyFill="1" applyBorder="1" applyAlignment="1" applyProtection="1">
      <alignment vertical="center"/>
      <protection/>
    </xf>
    <xf numFmtId="0" fontId="40" fillId="51" borderId="27" xfId="0" applyNumberFormat="1" applyFont="1" applyFill="1" applyBorder="1" applyAlignment="1" applyProtection="1">
      <alignment horizontal="center" vertical="center"/>
      <protection/>
    </xf>
    <xf numFmtId="0" fontId="40" fillId="51" borderId="28" xfId="0" applyNumberFormat="1" applyFont="1" applyFill="1" applyBorder="1" applyAlignment="1" applyProtection="1">
      <alignment vertical="center" wrapText="1"/>
      <protection/>
    </xf>
    <xf numFmtId="3" fontId="40" fillId="51" borderId="28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3" fontId="44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Border="1" applyAlignment="1">
      <alignment horizontal="right" vertical="center"/>
    </xf>
    <xf numFmtId="0" fontId="24" fillId="35" borderId="20" xfId="0" applyNumberFormat="1" applyFont="1" applyFill="1" applyBorder="1" applyAlignment="1" applyProtection="1">
      <alignment horizontal="center" vertical="center"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20" borderId="27" xfId="0" applyNumberFormat="1" applyFont="1" applyFill="1" applyBorder="1" applyAlignment="1" applyProtection="1">
      <alignment horizontal="center" vertical="center"/>
      <protection/>
    </xf>
    <xf numFmtId="3" fontId="27" fillId="20" borderId="28" xfId="0" applyNumberFormat="1" applyFont="1" applyFill="1" applyBorder="1" applyAlignment="1" applyProtection="1">
      <alignment vertical="center"/>
      <protection/>
    </xf>
    <xf numFmtId="3" fontId="27" fillId="20" borderId="28" xfId="0" applyNumberFormat="1" applyFont="1" applyFill="1" applyBorder="1" applyAlignment="1" applyProtection="1">
      <alignment vertical="center" wrapText="1"/>
      <protection/>
    </xf>
    <xf numFmtId="3" fontId="27" fillId="20" borderId="45" xfId="0" applyNumberFormat="1" applyFont="1" applyFill="1" applyBorder="1" applyAlignment="1" applyProtection="1">
      <alignment vertical="center"/>
      <protection/>
    </xf>
    <xf numFmtId="0" fontId="27" fillId="20" borderId="24" xfId="0" applyNumberFormat="1" applyFont="1" applyFill="1" applyBorder="1" applyAlignment="1" applyProtection="1">
      <alignment horizontal="center" vertical="center"/>
      <protection/>
    </xf>
    <xf numFmtId="3" fontId="22" fillId="0" borderId="47" xfId="0" applyNumberFormat="1" applyFont="1" applyBorder="1" applyAlignment="1">
      <alignment horizontal="right" vertical="center" wrapText="1"/>
    </xf>
    <xf numFmtId="3" fontId="22" fillId="0" borderId="48" xfId="0" applyNumberFormat="1" applyFont="1" applyBorder="1" applyAlignment="1">
      <alignment horizontal="right" vertical="center" wrapText="1"/>
    </xf>
    <xf numFmtId="3" fontId="22" fillId="0" borderId="49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46" fillId="0" borderId="50" xfId="0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right" vertical="center" wrapText="1"/>
    </xf>
    <xf numFmtId="3" fontId="21" fillId="0" borderId="51" xfId="0" applyNumberFormat="1" applyFont="1" applyBorder="1" applyAlignment="1">
      <alignment horizontal="right" vertical="center" wrapText="1"/>
    </xf>
    <xf numFmtId="3" fontId="21" fillId="0" borderId="52" xfId="0" applyNumberFormat="1" applyFont="1" applyBorder="1" applyAlignment="1">
      <alignment horizontal="right" vertical="center" wrapText="1"/>
    </xf>
    <xf numFmtId="3" fontId="22" fillId="0" borderId="52" xfId="0" applyNumberFormat="1" applyFont="1" applyBorder="1" applyAlignment="1">
      <alignment horizontal="right" vertical="center" wrapText="1"/>
    </xf>
    <xf numFmtId="3" fontId="22" fillId="0" borderId="53" xfId="0" applyNumberFormat="1" applyFont="1" applyBorder="1" applyAlignment="1">
      <alignment horizontal="right" vertical="center" wrapText="1"/>
    </xf>
    <xf numFmtId="3" fontId="21" fillId="0" borderId="51" xfId="0" applyNumberFormat="1" applyFont="1" applyBorder="1" applyAlignment="1">
      <alignment horizontal="right" vertical="center"/>
    </xf>
    <xf numFmtId="0" fontId="42" fillId="0" borderId="54" xfId="0" applyFont="1" applyBorder="1" applyAlignment="1">
      <alignment vertical="center" wrapText="1"/>
    </xf>
    <xf numFmtId="0" fontId="46" fillId="0" borderId="55" xfId="0" applyFont="1" applyBorder="1" applyAlignment="1">
      <alignment vertical="center" wrapText="1"/>
    </xf>
    <xf numFmtId="1" fontId="22" fillId="0" borderId="56" xfId="0" applyNumberFormat="1" applyFont="1" applyBorder="1" applyAlignment="1">
      <alignment vertical="center" wrapText="1"/>
    </xf>
    <xf numFmtId="3" fontId="37" fillId="0" borderId="57" xfId="0" applyNumberFormat="1" applyFont="1" applyBorder="1" applyAlignment="1">
      <alignment horizontal="right" vertical="center"/>
    </xf>
    <xf numFmtId="3" fontId="37" fillId="0" borderId="56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46" fillId="0" borderId="58" xfId="0" applyFont="1" applyBorder="1" applyAlignment="1">
      <alignment vertical="center" wrapText="1"/>
    </xf>
    <xf numFmtId="3" fontId="27" fillId="20" borderId="29" xfId="0" applyNumberFormat="1" applyFont="1" applyFill="1" applyBorder="1" applyAlignment="1" applyProtection="1">
      <alignment vertical="center"/>
      <protection/>
    </xf>
    <xf numFmtId="3" fontId="27" fillId="20" borderId="52" xfId="0" applyNumberFormat="1" applyFont="1" applyFill="1" applyBorder="1" applyAlignment="1" applyProtection="1">
      <alignment vertical="center"/>
      <protection/>
    </xf>
    <xf numFmtId="3" fontId="40" fillId="51" borderId="29" xfId="0" applyNumberFormat="1" applyFont="1" applyFill="1" applyBorder="1" applyAlignment="1" applyProtection="1">
      <alignment vertical="center"/>
      <protection/>
    </xf>
    <xf numFmtId="1" fontId="22" fillId="49" borderId="59" xfId="0" applyNumberFormat="1" applyFont="1" applyFill="1" applyBorder="1" applyAlignment="1">
      <alignment horizontal="right" vertical="center" wrapText="1"/>
    </xf>
    <xf numFmtId="0" fontId="42" fillId="0" borderId="60" xfId="0" applyFont="1" applyBorder="1" applyAlignment="1">
      <alignment vertical="center" wrapText="1"/>
    </xf>
    <xf numFmtId="0" fontId="46" fillId="0" borderId="61" xfId="0" applyFont="1" applyBorder="1" applyAlignment="1">
      <alignment vertical="center" wrapText="1"/>
    </xf>
    <xf numFmtId="0" fontId="46" fillId="0" borderId="61" xfId="0" applyFont="1" applyBorder="1" applyAlignment="1">
      <alignment vertical="center"/>
    </xf>
    <xf numFmtId="0" fontId="42" fillId="0" borderId="58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3" fontId="22" fillId="0" borderId="62" xfId="0" applyNumberFormat="1" applyFont="1" applyBorder="1" applyAlignment="1">
      <alignment horizontal="right" vertical="center" wrapText="1"/>
    </xf>
    <xf numFmtId="3" fontId="21" fillId="0" borderId="63" xfId="0" applyNumberFormat="1" applyFont="1" applyBorder="1" applyAlignment="1">
      <alignment horizontal="right" vertical="center" wrapText="1"/>
    </xf>
    <xf numFmtId="3" fontId="21" fillId="0" borderId="54" xfId="0" applyNumberFormat="1" applyFont="1" applyBorder="1" applyAlignment="1">
      <alignment horizontal="right" vertical="center" wrapText="1"/>
    </xf>
    <xf numFmtId="3" fontId="21" fillId="0" borderId="63" xfId="0" applyNumberFormat="1" applyFont="1" applyBorder="1" applyAlignment="1">
      <alignment horizontal="right" vertical="center"/>
    </xf>
    <xf numFmtId="3" fontId="21" fillId="0" borderId="55" xfId="0" applyNumberFormat="1" applyFont="1" applyBorder="1" applyAlignment="1">
      <alignment horizontal="right" vertical="center"/>
    </xf>
    <xf numFmtId="0" fontId="42" fillId="0" borderId="57" xfId="0" applyFont="1" applyBorder="1" applyAlignment="1">
      <alignment vertical="center" wrapText="1"/>
    </xf>
    <xf numFmtId="3" fontId="21" fillId="0" borderId="64" xfId="0" applyNumberFormat="1" applyFont="1" applyBorder="1" applyAlignment="1">
      <alignment horizontal="right" vertical="center"/>
    </xf>
    <xf numFmtId="3" fontId="22" fillId="0" borderId="21" xfId="0" applyNumberFormat="1" applyFont="1" applyBorder="1" applyAlignment="1">
      <alignment horizontal="right"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7" borderId="24" xfId="0" applyNumberFormat="1" applyFont="1" applyFill="1" applyBorder="1" applyAlignment="1" applyProtection="1" quotePrefix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4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65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6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4" xfId="0" applyNumberFormat="1" applyFont="1" applyFill="1" applyBorder="1" applyAlignment="1" applyProtection="1">
      <alignment horizontal="lef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4" xfId="0" applyFont="1" applyFill="1" applyBorder="1" applyAlignment="1" quotePrefix="1">
      <alignment horizontal="left"/>
    </xf>
    <xf numFmtId="0" fontId="37" fillId="0" borderId="57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28" fillId="0" borderId="68" xfId="0" applyNumberFormat="1" applyFont="1" applyFill="1" applyBorder="1" applyAlignment="1" applyProtection="1" quotePrefix="1">
      <alignment horizontal="left" wrapText="1"/>
      <protection/>
    </xf>
    <xf numFmtId="0" fontId="35" fillId="0" borderId="68" xfId="0" applyNumberFormat="1" applyFont="1" applyFill="1" applyBorder="1" applyAlignment="1" applyProtection="1">
      <alignment wrapText="1"/>
      <protection/>
    </xf>
    <xf numFmtId="3" fontId="47" fillId="0" borderId="57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0" fontId="28" fillId="0" borderId="68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24288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6391275"/>
          <a:ext cx="24288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287000"/>
          <a:ext cx="24288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485775"/>
          <a:ext cx="2428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47625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495300"/>
          <a:ext cx="2466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485775"/>
          <a:ext cx="2428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47625</xdr:colOff>
      <xdr:row>4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495300"/>
          <a:ext cx="2466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485775"/>
          <a:ext cx="2428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47625</xdr:colOff>
      <xdr:row>4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495300"/>
          <a:ext cx="2466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6391275"/>
          <a:ext cx="24288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0</xdr:colOff>
      <xdr:row>25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6381750"/>
          <a:ext cx="24288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47625</xdr:colOff>
      <xdr:row>25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6391275"/>
          <a:ext cx="24669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0</xdr:colOff>
      <xdr:row>25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6381750"/>
          <a:ext cx="24288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47625</xdr:colOff>
      <xdr:row>25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6391275"/>
          <a:ext cx="24669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9525</xdr:rowOff>
    </xdr:from>
    <xdr:to>
      <xdr:col>1</xdr:col>
      <xdr:colOff>0</xdr:colOff>
      <xdr:row>25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6381750"/>
          <a:ext cx="24288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19050</xdr:rowOff>
    </xdr:from>
    <xdr:to>
      <xdr:col>1</xdr:col>
      <xdr:colOff>47625</xdr:colOff>
      <xdr:row>25</xdr:row>
      <xdr:rowOff>9525</xdr:rowOff>
    </xdr:to>
    <xdr:sp>
      <xdr:nvSpPr>
        <xdr:cNvPr id="16" name="Line 2"/>
        <xdr:cNvSpPr>
          <a:spLocks/>
        </xdr:cNvSpPr>
      </xdr:nvSpPr>
      <xdr:spPr>
        <a:xfrm>
          <a:off x="28575" y="6391275"/>
          <a:ext cx="24669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0287000"/>
          <a:ext cx="24288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18" name="Line 1"/>
        <xdr:cNvSpPr>
          <a:spLocks/>
        </xdr:cNvSpPr>
      </xdr:nvSpPr>
      <xdr:spPr>
        <a:xfrm>
          <a:off x="19050" y="10287000"/>
          <a:ext cx="24288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10277475"/>
          <a:ext cx="2428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19050</xdr:rowOff>
    </xdr:from>
    <xdr:to>
      <xdr:col>1</xdr:col>
      <xdr:colOff>47625</xdr:colOff>
      <xdr:row>44</xdr:row>
      <xdr:rowOff>9525</xdr:rowOff>
    </xdr:to>
    <xdr:sp>
      <xdr:nvSpPr>
        <xdr:cNvPr id="20" name="Line 2"/>
        <xdr:cNvSpPr>
          <a:spLocks/>
        </xdr:cNvSpPr>
      </xdr:nvSpPr>
      <xdr:spPr>
        <a:xfrm>
          <a:off x="28575" y="10287000"/>
          <a:ext cx="2466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10277475"/>
          <a:ext cx="2428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19050</xdr:rowOff>
    </xdr:from>
    <xdr:to>
      <xdr:col>1</xdr:col>
      <xdr:colOff>47625</xdr:colOff>
      <xdr:row>44</xdr:row>
      <xdr:rowOff>9525</xdr:rowOff>
    </xdr:to>
    <xdr:sp>
      <xdr:nvSpPr>
        <xdr:cNvPr id="22" name="Line 2"/>
        <xdr:cNvSpPr>
          <a:spLocks/>
        </xdr:cNvSpPr>
      </xdr:nvSpPr>
      <xdr:spPr>
        <a:xfrm>
          <a:off x="28575" y="10287000"/>
          <a:ext cx="2466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1</xdr:col>
      <xdr:colOff>0</xdr:colOff>
      <xdr:row>44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10277475"/>
          <a:ext cx="24288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42</xdr:row>
      <xdr:rowOff>19050</xdr:rowOff>
    </xdr:from>
    <xdr:to>
      <xdr:col>1</xdr:col>
      <xdr:colOff>47625</xdr:colOff>
      <xdr:row>44</xdr:row>
      <xdr:rowOff>9525</xdr:rowOff>
    </xdr:to>
    <xdr:sp>
      <xdr:nvSpPr>
        <xdr:cNvPr id="24" name="Line 2"/>
        <xdr:cNvSpPr>
          <a:spLocks/>
        </xdr:cNvSpPr>
      </xdr:nvSpPr>
      <xdr:spPr>
        <a:xfrm>
          <a:off x="28575" y="10287000"/>
          <a:ext cx="24669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10" workbookViewId="0" topLeftCell="A1">
      <selection activeCell="E10" sqref="E1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3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211"/>
      <c r="B2" s="211"/>
      <c r="C2" s="211"/>
      <c r="D2" s="211"/>
      <c r="E2" s="211"/>
      <c r="F2" s="211"/>
      <c r="G2" s="211"/>
      <c r="H2" s="211"/>
    </row>
    <row r="3" spans="1:8" ht="48" customHeight="1">
      <c r="A3" s="204" t="s">
        <v>138</v>
      </c>
      <c r="B3" s="204"/>
      <c r="C3" s="204"/>
      <c r="D3" s="204"/>
      <c r="E3" s="204"/>
      <c r="F3" s="204"/>
      <c r="G3" s="204"/>
      <c r="H3" s="204"/>
    </row>
    <row r="4" spans="1:8" s="51" customFormat="1" ht="26.25" customHeight="1">
      <c r="A4" s="204" t="s">
        <v>42</v>
      </c>
      <c r="B4" s="204"/>
      <c r="C4" s="204"/>
      <c r="D4" s="204"/>
      <c r="E4" s="204"/>
      <c r="F4" s="204"/>
      <c r="G4" s="212"/>
      <c r="H4" s="212"/>
    </row>
    <row r="5" spans="1:5" ht="15.75" customHeight="1">
      <c r="A5" s="52"/>
      <c r="B5" s="53"/>
      <c r="C5" s="53"/>
      <c r="D5" s="53"/>
      <c r="E5" s="53"/>
    </row>
    <row r="6" spans="1:9" ht="27.75" customHeight="1">
      <c r="A6" s="54"/>
      <c r="B6" s="55"/>
      <c r="C6" s="55"/>
      <c r="D6" s="56"/>
      <c r="E6" s="57"/>
      <c r="F6" s="58" t="s">
        <v>59</v>
      </c>
      <c r="G6" s="58" t="s">
        <v>60</v>
      </c>
      <c r="H6" s="59" t="s">
        <v>61</v>
      </c>
      <c r="I6" s="60"/>
    </row>
    <row r="7" spans="1:9" ht="27.75" customHeight="1">
      <c r="A7" s="213" t="s">
        <v>44</v>
      </c>
      <c r="B7" s="199"/>
      <c r="C7" s="199"/>
      <c r="D7" s="199"/>
      <c r="E7" s="214"/>
      <c r="F7" s="74">
        <f>+F8+F9</f>
        <v>4181519</v>
      </c>
      <c r="G7" s="74">
        <f>G8+G9</f>
        <v>4094125</v>
      </c>
      <c r="H7" s="74">
        <f>H8+H9</f>
        <v>4094125</v>
      </c>
      <c r="I7" s="71"/>
    </row>
    <row r="8" spans="1:8" ht="22.5" customHeight="1">
      <c r="A8" s="196" t="s">
        <v>0</v>
      </c>
      <c r="B8" s="197"/>
      <c r="C8" s="197"/>
      <c r="D8" s="197"/>
      <c r="E8" s="203"/>
      <c r="F8" s="77">
        <v>4180519</v>
      </c>
      <c r="G8" s="77">
        <f>4048125+45000</f>
        <v>4093125</v>
      </c>
      <c r="H8" s="77">
        <f>4048125+45000</f>
        <v>4093125</v>
      </c>
    </row>
    <row r="9" spans="1:8" ht="22.5" customHeight="1">
      <c r="A9" s="215" t="s">
        <v>51</v>
      </c>
      <c r="B9" s="203"/>
      <c r="C9" s="203"/>
      <c r="D9" s="203"/>
      <c r="E9" s="203"/>
      <c r="F9" s="77">
        <v>1000</v>
      </c>
      <c r="G9" s="77">
        <v>1000</v>
      </c>
      <c r="H9" s="77">
        <v>1000</v>
      </c>
    </row>
    <row r="10" spans="1:8" ht="22.5" customHeight="1">
      <c r="A10" s="73" t="s">
        <v>45</v>
      </c>
      <c r="B10" s="76"/>
      <c r="C10" s="76"/>
      <c r="D10" s="76"/>
      <c r="E10" s="76"/>
      <c r="F10" s="74">
        <f>+F11+F12</f>
        <v>4181519</v>
      </c>
      <c r="G10" s="74">
        <f>+G11+G12</f>
        <v>4094125</v>
      </c>
      <c r="H10" s="74">
        <f>+H11+H12</f>
        <v>4094125</v>
      </c>
    </row>
    <row r="11" spans="1:10" ht="22.5" customHeight="1">
      <c r="A11" s="200" t="s">
        <v>1</v>
      </c>
      <c r="B11" s="197"/>
      <c r="C11" s="197"/>
      <c r="D11" s="197"/>
      <c r="E11" s="201"/>
      <c r="F11" s="77">
        <f>4181519-67250</f>
        <v>4114269</v>
      </c>
      <c r="G11" s="77">
        <f>4094125-13250</f>
        <v>4080875</v>
      </c>
      <c r="H11" s="77">
        <f>4094125-13250</f>
        <v>4080875</v>
      </c>
      <c r="I11" s="41"/>
      <c r="J11" s="41"/>
    </row>
    <row r="12" spans="1:10" ht="22.5" customHeight="1">
      <c r="A12" s="202" t="s">
        <v>65</v>
      </c>
      <c r="B12" s="203"/>
      <c r="C12" s="203"/>
      <c r="D12" s="203"/>
      <c r="E12" s="203"/>
      <c r="F12" s="61">
        <f>1000+12250+54000</f>
        <v>67250</v>
      </c>
      <c r="G12" s="61">
        <f>12250+1000</f>
        <v>13250</v>
      </c>
      <c r="H12" s="61">
        <f>12250+1000</f>
        <v>13250</v>
      </c>
      <c r="I12" s="41"/>
      <c r="J12" s="41"/>
    </row>
    <row r="13" spans="1:10" ht="22.5" customHeight="1">
      <c r="A13" s="198" t="s">
        <v>2</v>
      </c>
      <c r="B13" s="199"/>
      <c r="C13" s="199"/>
      <c r="D13" s="199"/>
      <c r="E13" s="199"/>
      <c r="F13" s="75">
        <f>+F7-F10</f>
        <v>0</v>
      </c>
      <c r="G13" s="75">
        <f>+G7-G10</f>
        <v>0</v>
      </c>
      <c r="H13" s="75">
        <f>+H7-H10</f>
        <v>0</v>
      </c>
      <c r="J13" s="41"/>
    </row>
    <row r="14" spans="1:8" ht="25.5" customHeight="1">
      <c r="A14" s="204"/>
      <c r="B14" s="194"/>
      <c r="C14" s="194"/>
      <c r="D14" s="194"/>
      <c r="E14" s="194"/>
      <c r="F14" s="195"/>
      <c r="G14" s="195"/>
      <c r="H14" s="195"/>
    </row>
    <row r="15" spans="1:10" ht="27.75" customHeight="1">
      <c r="A15" s="54"/>
      <c r="B15" s="55"/>
      <c r="C15" s="55"/>
      <c r="D15" s="56"/>
      <c r="E15" s="57"/>
      <c r="F15" s="58" t="s">
        <v>59</v>
      </c>
      <c r="G15" s="58" t="s">
        <v>60</v>
      </c>
      <c r="H15" s="59" t="s">
        <v>61</v>
      </c>
      <c r="J15" s="41"/>
    </row>
    <row r="16" spans="1:10" ht="30.75" customHeight="1">
      <c r="A16" s="205" t="s">
        <v>66</v>
      </c>
      <c r="B16" s="206"/>
      <c r="C16" s="206"/>
      <c r="D16" s="206"/>
      <c r="E16" s="207"/>
      <c r="F16" s="78"/>
      <c r="G16" s="78"/>
      <c r="H16" s="79"/>
      <c r="J16" s="41"/>
    </row>
    <row r="17" spans="1:10" ht="34.5" customHeight="1">
      <c r="A17" s="208" t="s">
        <v>67</v>
      </c>
      <c r="B17" s="209"/>
      <c r="C17" s="209"/>
      <c r="D17" s="209"/>
      <c r="E17" s="210"/>
      <c r="F17" s="80">
        <v>0</v>
      </c>
      <c r="G17" s="80"/>
      <c r="H17" s="75"/>
      <c r="J17" s="41"/>
    </row>
    <row r="18" spans="1:10" s="46" customFormat="1" ht="25.5" customHeight="1">
      <c r="A18" s="193"/>
      <c r="B18" s="194"/>
      <c r="C18" s="194"/>
      <c r="D18" s="194"/>
      <c r="E18" s="194"/>
      <c r="F18" s="195"/>
      <c r="G18" s="195"/>
      <c r="H18" s="195"/>
      <c r="J18" s="81"/>
    </row>
    <row r="19" spans="1:11" s="46" customFormat="1" ht="27.75" customHeight="1">
      <c r="A19" s="54"/>
      <c r="B19" s="55"/>
      <c r="C19" s="55"/>
      <c r="D19" s="56"/>
      <c r="E19" s="57"/>
      <c r="F19" s="58" t="s">
        <v>59</v>
      </c>
      <c r="G19" s="58" t="s">
        <v>60</v>
      </c>
      <c r="H19" s="59" t="s">
        <v>61</v>
      </c>
      <c r="J19" s="81"/>
      <c r="K19" s="81"/>
    </row>
    <row r="20" spans="1:10" s="46" customFormat="1" ht="22.5" customHeight="1">
      <c r="A20" s="196" t="s">
        <v>3</v>
      </c>
      <c r="B20" s="197"/>
      <c r="C20" s="197"/>
      <c r="D20" s="197"/>
      <c r="E20" s="197"/>
      <c r="F20" s="61"/>
      <c r="G20" s="61"/>
      <c r="H20" s="61"/>
      <c r="J20" s="81"/>
    </row>
    <row r="21" spans="1:8" s="46" customFormat="1" ht="33.75" customHeight="1">
      <c r="A21" s="196" t="s">
        <v>4</v>
      </c>
      <c r="B21" s="197"/>
      <c r="C21" s="197"/>
      <c r="D21" s="197"/>
      <c r="E21" s="197"/>
      <c r="F21" s="61"/>
      <c r="G21" s="61"/>
      <c r="H21" s="61"/>
    </row>
    <row r="22" spans="1:11" s="46" customFormat="1" ht="22.5" customHeight="1">
      <c r="A22" s="198" t="s">
        <v>5</v>
      </c>
      <c r="B22" s="199"/>
      <c r="C22" s="199"/>
      <c r="D22" s="199"/>
      <c r="E22" s="199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8" s="46" customFormat="1" ht="25.5" customHeight="1">
      <c r="A23" s="193"/>
      <c r="B23" s="194"/>
      <c r="C23" s="194"/>
      <c r="D23" s="194"/>
      <c r="E23" s="194"/>
      <c r="F23" s="195"/>
      <c r="G23" s="195"/>
      <c r="H23" s="195"/>
    </row>
    <row r="24" spans="1:8" s="46" customFormat="1" ht="22.5" customHeight="1">
      <c r="A24" s="200" t="s">
        <v>6</v>
      </c>
      <c r="B24" s="197"/>
      <c r="C24" s="197"/>
      <c r="D24" s="197"/>
      <c r="E24" s="197"/>
      <c r="F24" s="61">
        <f>IF((F13+F17+F22)&lt;&gt;0,"NESLAGANJE ZBROJA",(F13+F17+F22))</f>
        <v>0</v>
      </c>
      <c r="G24" s="61">
        <f>IF((G13+G17+G22)&lt;&gt;0,"NESLAGANJE ZBROJA",(G13+G17+G22))</f>
        <v>0</v>
      </c>
      <c r="H24" s="61">
        <f>IF((H13+H17+H22)&lt;&gt;0,"NESLAGANJE ZBROJA",(H13+H17+H22))</f>
        <v>0</v>
      </c>
    </row>
    <row r="25" spans="1:5" s="46" customFormat="1" ht="18" customHeight="1">
      <c r="A25" s="62"/>
      <c r="B25" s="53"/>
      <c r="C25" s="53"/>
      <c r="D25" s="53"/>
      <c r="E25" s="53"/>
    </row>
    <row r="26" spans="1:8" ht="42" customHeight="1">
      <c r="A26" s="191" t="s">
        <v>68</v>
      </c>
      <c r="B26" s="192"/>
      <c r="C26" s="192"/>
      <c r="D26" s="192"/>
      <c r="E26" s="192"/>
      <c r="F26" s="192"/>
      <c r="G26" s="192"/>
      <c r="H26" s="192"/>
    </row>
    <row r="27" ht="12.75">
      <c r="E27" s="83"/>
    </row>
    <row r="31" spans="6:8" ht="12.75">
      <c r="F31" s="41"/>
      <c r="G31" s="41"/>
      <c r="H31" s="41"/>
    </row>
    <row r="32" spans="6:8" ht="12.75">
      <c r="F32" s="41"/>
      <c r="G32" s="41"/>
      <c r="H32" s="41"/>
    </row>
    <row r="33" spans="5:8" ht="12.75">
      <c r="E33" s="84"/>
      <c r="F33" s="43"/>
      <c r="G33" s="43"/>
      <c r="H33" s="43"/>
    </row>
    <row r="34" spans="5:8" ht="12.75">
      <c r="E34" s="84"/>
      <c r="F34" s="41"/>
      <c r="G34" s="41"/>
      <c r="H34" s="41"/>
    </row>
    <row r="35" spans="5:8" ht="12.75">
      <c r="E35" s="84"/>
      <c r="F35" s="41"/>
      <c r="G35" s="41"/>
      <c r="H35" s="41"/>
    </row>
    <row r="36" spans="5:8" ht="12.75">
      <c r="E36" s="84"/>
      <c r="F36" s="41"/>
      <c r="G36" s="41"/>
      <c r="H36" s="41"/>
    </row>
    <row r="37" spans="5:8" ht="12.75">
      <c r="E37" s="84"/>
      <c r="F37" s="41"/>
      <c r="G37" s="41"/>
      <c r="H37" s="41"/>
    </row>
    <row r="38" ht="12.75">
      <c r="E38" s="84"/>
    </row>
    <row r="43" ht="12.75">
      <c r="F43" s="41"/>
    </row>
    <row r="44" ht="12.75">
      <c r="F44" s="41"/>
    </row>
    <row r="45" ht="12.75">
      <c r="F45" s="4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="90" zoomScaleNormal="90" zoomScaleSheetLayoutView="90" workbookViewId="0" topLeftCell="A21">
      <selection activeCell="D5" sqref="D5"/>
    </sheetView>
  </sheetViews>
  <sheetFormatPr defaultColWidth="11.421875" defaultRowHeight="12.75"/>
  <cols>
    <col min="1" max="1" width="36.7109375" style="16" customWidth="1"/>
    <col min="2" max="3" width="14.421875" style="16" customWidth="1"/>
    <col min="4" max="4" width="14.421875" style="47" customWidth="1"/>
    <col min="5" max="6" width="14.421875" style="3" customWidth="1"/>
    <col min="7" max="7" width="16.7109375" style="3" customWidth="1"/>
    <col min="8" max="8" width="14.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4" t="s">
        <v>7</v>
      </c>
      <c r="B1" s="204"/>
      <c r="C1" s="204"/>
      <c r="D1" s="204"/>
      <c r="E1" s="204"/>
      <c r="F1" s="204"/>
      <c r="G1" s="204"/>
      <c r="H1" s="204"/>
    </row>
    <row r="2" spans="1:8" s="1" customFormat="1" ht="13.5" thickBot="1">
      <c r="A2" s="10"/>
      <c r="H2" s="11" t="s">
        <v>8</v>
      </c>
    </row>
    <row r="3" spans="1:8" s="1" customFormat="1" ht="15.75" thickBot="1">
      <c r="A3" s="177" t="s">
        <v>9</v>
      </c>
      <c r="B3" s="216" t="s">
        <v>54</v>
      </c>
      <c r="C3" s="217"/>
      <c r="D3" s="217"/>
      <c r="E3" s="217"/>
      <c r="F3" s="217"/>
      <c r="G3" s="217"/>
      <c r="H3" s="218"/>
    </row>
    <row r="4" spans="1:8" s="1" customFormat="1" ht="93" thickBot="1">
      <c r="A4" s="70" t="s">
        <v>136</v>
      </c>
      <c r="B4" s="12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52</v>
      </c>
      <c r="H4" s="14" t="s">
        <v>16</v>
      </c>
    </row>
    <row r="5" spans="1:8" s="157" customFormat="1" ht="27.75" customHeight="1">
      <c r="A5" s="178" t="s">
        <v>117</v>
      </c>
      <c r="B5" s="183">
        <f>+B8</f>
        <v>3469200</v>
      </c>
      <c r="C5" s="154"/>
      <c r="D5" s="154"/>
      <c r="E5" s="154">
        <f>SUM(E6:E8)</f>
        <v>77394</v>
      </c>
      <c r="F5" s="154"/>
      <c r="G5" s="155"/>
      <c r="H5" s="156"/>
    </row>
    <row r="6" spans="1:8" s="157" customFormat="1" ht="27.75" customHeight="1">
      <c r="A6" s="158" t="s">
        <v>118</v>
      </c>
      <c r="B6" s="184"/>
      <c r="C6" s="160"/>
      <c r="D6" s="159"/>
      <c r="E6" s="159">
        <v>72000</v>
      </c>
      <c r="F6" s="159"/>
      <c r="G6" s="161"/>
      <c r="H6" s="162"/>
    </row>
    <row r="7" spans="1:8" s="157" customFormat="1" ht="27.75" customHeight="1">
      <c r="A7" s="158" t="s">
        <v>119</v>
      </c>
      <c r="B7" s="184"/>
      <c r="C7" s="160"/>
      <c r="D7" s="159"/>
      <c r="E7" s="159">
        <v>5394</v>
      </c>
      <c r="F7" s="159"/>
      <c r="G7" s="161"/>
      <c r="H7" s="162"/>
    </row>
    <row r="8" spans="1:8" s="157" customFormat="1" ht="27" customHeight="1" thickBot="1">
      <c r="A8" s="179" t="s">
        <v>120</v>
      </c>
      <c r="B8" s="185">
        <v>3469200</v>
      </c>
      <c r="C8" s="164"/>
      <c r="D8" s="164"/>
      <c r="E8" s="163"/>
      <c r="F8" s="164"/>
      <c r="G8" s="164"/>
      <c r="H8" s="165"/>
    </row>
    <row r="9" spans="1:8" s="157" customFormat="1" ht="27" hidden="1" thickBot="1">
      <c r="A9" s="178" t="s">
        <v>121</v>
      </c>
      <c r="B9" s="183"/>
      <c r="C9" s="154"/>
      <c r="D9" s="154">
        <f>+D10</f>
        <v>0</v>
      </c>
      <c r="E9" s="154"/>
      <c r="F9" s="154"/>
      <c r="G9" s="154"/>
      <c r="H9" s="156"/>
    </row>
    <row r="10" spans="1:8" s="157" customFormat="1" ht="27.75" customHeight="1" hidden="1" thickBot="1">
      <c r="A10" s="180" t="s">
        <v>122</v>
      </c>
      <c r="B10" s="186"/>
      <c r="C10" s="160"/>
      <c r="D10" s="160"/>
      <c r="E10" s="160"/>
      <c r="F10" s="160"/>
      <c r="G10" s="160"/>
      <c r="H10" s="166"/>
    </row>
    <row r="11" spans="1:8" s="157" customFormat="1" ht="27.75" customHeight="1">
      <c r="A11" s="181" t="s">
        <v>123</v>
      </c>
      <c r="B11" s="183"/>
      <c r="C11" s="154">
        <f>+C12</f>
        <v>45000</v>
      </c>
      <c r="D11" s="154"/>
      <c r="E11" s="154"/>
      <c r="F11" s="154"/>
      <c r="G11" s="154"/>
      <c r="H11" s="156"/>
    </row>
    <row r="12" spans="1:8" s="157" customFormat="1" ht="27.75" customHeight="1" thickBot="1">
      <c r="A12" s="179" t="s">
        <v>124</v>
      </c>
      <c r="B12" s="186"/>
      <c r="C12" s="160">
        <v>45000</v>
      </c>
      <c r="D12" s="160"/>
      <c r="E12" s="160"/>
      <c r="F12" s="160"/>
      <c r="G12" s="160"/>
      <c r="H12" s="166"/>
    </row>
    <row r="13" spans="1:8" s="157" customFormat="1" ht="27.75" customHeight="1" hidden="1" thickBot="1">
      <c r="A13" s="179" t="s">
        <v>125</v>
      </c>
      <c r="B13" s="186"/>
      <c r="C13" s="160"/>
      <c r="D13" s="160"/>
      <c r="E13" s="160"/>
      <c r="F13" s="160"/>
      <c r="G13" s="160"/>
      <c r="H13" s="166"/>
    </row>
    <row r="14" spans="1:8" s="157" customFormat="1" ht="27.75" customHeight="1" hidden="1" thickBot="1">
      <c r="A14" s="182" t="s">
        <v>126</v>
      </c>
      <c r="B14" s="186"/>
      <c r="C14" s="160"/>
      <c r="D14" s="160"/>
      <c r="E14" s="160"/>
      <c r="F14" s="160"/>
      <c r="G14" s="160"/>
      <c r="H14" s="166"/>
    </row>
    <row r="15" spans="1:8" s="157" customFormat="1" ht="27.75" customHeight="1">
      <c r="A15" s="181" t="s">
        <v>127</v>
      </c>
      <c r="B15" s="183">
        <f>+B16</f>
        <v>588925</v>
      </c>
      <c r="C15" s="154"/>
      <c r="D15" s="154"/>
      <c r="E15" s="154"/>
      <c r="F15" s="154"/>
      <c r="G15" s="154"/>
      <c r="H15" s="156"/>
    </row>
    <row r="16" spans="1:8" s="157" customFormat="1" ht="27" customHeight="1" thickBot="1">
      <c r="A16" s="179" t="s">
        <v>128</v>
      </c>
      <c r="B16" s="186">
        <v>588925</v>
      </c>
      <c r="C16" s="160"/>
      <c r="D16" s="160"/>
      <c r="E16" s="160"/>
      <c r="F16" s="160"/>
      <c r="G16" s="160"/>
      <c r="H16" s="166"/>
    </row>
    <row r="17" spans="1:8" s="157" customFormat="1" ht="27.75" customHeight="1">
      <c r="A17" s="181" t="s">
        <v>129</v>
      </c>
      <c r="B17" s="183"/>
      <c r="C17" s="154"/>
      <c r="D17" s="154"/>
      <c r="E17" s="154"/>
      <c r="F17" s="154"/>
      <c r="G17" s="154">
        <f>SUM(G18:G18)</f>
        <v>1000</v>
      </c>
      <c r="H17" s="156"/>
    </row>
    <row r="18" spans="1:8" s="157" customFormat="1" ht="27" thickBot="1">
      <c r="A18" s="179" t="s">
        <v>133</v>
      </c>
      <c r="B18" s="187"/>
      <c r="C18" s="160"/>
      <c r="D18" s="160"/>
      <c r="E18" s="160"/>
      <c r="F18" s="160"/>
      <c r="G18" s="160">
        <v>1000</v>
      </c>
      <c r="H18" s="166"/>
    </row>
    <row r="19" spans="1:8" s="157" customFormat="1" ht="27.75" customHeight="1" hidden="1">
      <c r="A19" s="167" t="s">
        <v>131</v>
      </c>
      <c r="B19" s="154"/>
      <c r="C19" s="154"/>
      <c r="D19" s="154"/>
      <c r="E19" s="154"/>
      <c r="F19" s="154"/>
      <c r="G19" s="154">
        <f>SUM(G20)</f>
        <v>0</v>
      </c>
      <c r="H19" s="156"/>
    </row>
    <row r="20" spans="1:8" s="157" customFormat="1" ht="27.75" customHeight="1" hidden="1" thickBot="1">
      <c r="A20" s="168" t="s">
        <v>132</v>
      </c>
      <c r="B20" s="160"/>
      <c r="C20" s="160"/>
      <c r="D20" s="160"/>
      <c r="E20" s="160"/>
      <c r="F20" s="160"/>
      <c r="G20" s="160"/>
      <c r="H20" s="166"/>
    </row>
    <row r="21" spans="1:8" s="172" customFormat="1" ht="33" customHeight="1" thickBot="1">
      <c r="A21" s="169" t="s">
        <v>17</v>
      </c>
      <c r="B21" s="170">
        <f aca="true" t="shared" si="0" ref="B21:G21">+B5+B9+B11+B15+B17+B19</f>
        <v>4058125</v>
      </c>
      <c r="C21" s="170">
        <f t="shared" si="0"/>
        <v>45000</v>
      </c>
      <c r="D21" s="170">
        <f t="shared" si="0"/>
        <v>0</v>
      </c>
      <c r="E21" s="170">
        <f t="shared" si="0"/>
        <v>77394</v>
      </c>
      <c r="F21" s="170">
        <f t="shared" si="0"/>
        <v>0</v>
      </c>
      <c r="G21" s="170">
        <f t="shared" si="0"/>
        <v>1000</v>
      </c>
      <c r="H21" s="171"/>
    </row>
    <row r="22" spans="1:8" s="157" customFormat="1" ht="33.75" customHeight="1" thickBot="1">
      <c r="A22" s="169" t="s">
        <v>55</v>
      </c>
      <c r="B22" s="221">
        <f>SUM(B21:H21)</f>
        <v>4181519</v>
      </c>
      <c r="C22" s="222"/>
      <c r="D22" s="222"/>
      <c r="E22" s="222"/>
      <c r="F22" s="222"/>
      <c r="G22" s="222"/>
      <c r="H22" s="223"/>
    </row>
    <row r="23" spans="1:8" ht="13.5" thickBot="1">
      <c r="A23" s="7"/>
      <c r="B23" s="7"/>
      <c r="C23" s="7"/>
      <c r="D23" s="8"/>
      <c r="E23" s="15"/>
      <c r="H23" s="11"/>
    </row>
    <row r="24" spans="1:8" ht="24" customHeight="1" thickBot="1">
      <c r="A24" s="177" t="s">
        <v>9</v>
      </c>
      <c r="B24" s="216" t="s">
        <v>56</v>
      </c>
      <c r="C24" s="217"/>
      <c r="D24" s="217"/>
      <c r="E24" s="217"/>
      <c r="F24" s="217"/>
      <c r="G24" s="217"/>
      <c r="H24" s="218"/>
    </row>
    <row r="25" spans="1:8" ht="93" thickBot="1">
      <c r="A25" s="70" t="s">
        <v>136</v>
      </c>
      <c r="B25" s="12" t="s">
        <v>10</v>
      </c>
      <c r="C25" s="13" t="s">
        <v>11</v>
      </c>
      <c r="D25" s="13" t="s">
        <v>12</v>
      </c>
      <c r="E25" s="13" t="s">
        <v>13</v>
      </c>
      <c r="F25" s="13" t="s">
        <v>14</v>
      </c>
      <c r="G25" s="13" t="s">
        <v>52</v>
      </c>
      <c r="H25" s="14" t="s">
        <v>16</v>
      </c>
    </row>
    <row r="26" spans="1:8" s="157" customFormat="1" ht="27.75" customHeight="1" thickBot="1">
      <c r="A26" s="178" t="s">
        <v>117</v>
      </c>
      <c r="B26" s="183">
        <v>3469200</v>
      </c>
      <c r="C26" s="154"/>
      <c r="D26" s="154"/>
      <c r="E26" s="154"/>
      <c r="F26" s="154"/>
      <c r="G26" s="154"/>
      <c r="H26" s="156"/>
    </row>
    <row r="27" spans="1:8" s="157" customFormat="1" ht="27.75" customHeight="1" hidden="1" thickBot="1">
      <c r="A27" s="158" t="s">
        <v>118</v>
      </c>
      <c r="B27" s="184"/>
      <c r="C27" s="160"/>
      <c r="D27" s="159"/>
      <c r="E27" s="159"/>
      <c r="F27" s="159"/>
      <c r="G27" s="161"/>
      <c r="H27" s="162"/>
    </row>
    <row r="28" spans="1:8" s="157" customFormat="1" ht="27.75" customHeight="1" hidden="1" thickBot="1">
      <c r="A28" s="188" t="s">
        <v>121</v>
      </c>
      <c r="B28" s="183"/>
      <c r="C28" s="154"/>
      <c r="D28" s="154"/>
      <c r="E28" s="154"/>
      <c r="F28" s="154"/>
      <c r="G28" s="154"/>
      <c r="H28" s="156"/>
    </row>
    <row r="29" spans="1:8" s="157" customFormat="1" ht="27.75" customHeight="1" hidden="1" thickBot="1">
      <c r="A29" s="173" t="s">
        <v>120</v>
      </c>
      <c r="B29" s="185">
        <v>3388000</v>
      </c>
      <c r="C29" s="164"/>
      <c r="D29" s="164"/>
      <c r="E29" s="164"/>
      <c r="F29" s="164"/>
      <c r="G29" s="164"/>
      <c r="H29" s="165"/>
    </row>
    <row r="30" spans="1:8" s="157" customFormat="1" ht="27.75" customHeight="1" hidden="1" thickBot="1">
      <c r="A30" s="180" t="s">
        <v>122</v>
      </c>
      <c r="B30" s="186"/>
      <c r="C30" s="160"/>
      <c r="D30" s="160"/>
      <c r="E30" s="160"/>
      <c r="F30" s="160"/>
      <c r="G30" s="160"/>
      <c r="H30" s="166"/>
    </row>
    <row r="31" spans="1:8" s="157" customFormat="1" ht="27.75" customHeight="1" thickBot="1">
      <c r="A31" s="188" t="s">
        <v>123</v>
      </c>
      <c r="B31" s="183"/>
      <c r="C31" s="154">
        <v>45000</v>
      </c>
      <c r="D31" s="154"/>
      <c r="E31" s="154"/>
      <c r="F31" s="154"/>
      <c r="G31" s="154"/>
      <c r="H31" s="156"/>
    </row>
    <row r="32" spans="1:8" s="157" customFormat="1" ht="27.75" customHeight="1" hidden="1" thickBot="1">
      <c r="A32" s="173" t="s">
        <v>124</v>
      </c>
      <c r="B32" s="186"/>
      <c r="C32" s="160">
        <v>53000</v>
      </c>
      <c r="D32" s="160"/>
      <c r="E32" s="160"/>
      <c r="F32" s="160"/>
      <c r="G32" s="160"/>
      <c r="H32" s="166"/>
    </row>
    <row r="33" spans="1:8" s="157" customFormat="1" ht="27.75" customHeight="1" hidden="1" thickBot="1">
      <c r="A33" s="179" t="s">
        <v>126</v>
      </c>
      <c r="B33" s="186"/>
      <c r="C33" s="160"/>
      <c r="D33" s="160"/>
      <c r="E33" s="160"/>
      <c r="F33" s="160"/>
      <c r="G33" s="160"/>
      <c r="H33" s="166"/>
    </row>
    <row r="34" spans="1:8" s="157" customFormat="1" ht="27" customHeight="1" thickBot="1">
      <c r="A34" s="188" t="s">
        <v>134</v>
      </c>
      <c r="B34" s="183">
        <v>578925</v>
      </c>
      <c r="C34" s="154"/>
      <c r="D34" s="154"/>
      <c r="E34" s="154"/>
      <c r="F34" s="154"/>
      <c r="G34" s="154"/>
      <c r="H34" s="156"/>
    </row>
    <row r="35" spans="1:8" s="157" customFormat="1" ht="27.75" customHeight="1" hidden="1" thickBot="1">
      <c r="A35" s="182" t="s">
        <v>135</v>
      </c>
      <c r="B35" s="186">
        <v>479776</v>
      </c>
      <c r="C35" s="160"/>
      <c r="D35" s="160"/>
      <c r="E35" s="160"/>
      <c r="F35" s="160"/>
      <c r="G35" s="160"/>
      <c r="H35" s="166"/>
    </row>
    <row r="36" spans="1:8" s="157" customFormat="1" ht="27.75" customHeight="1" thickBot="1">
      <c r="A36" s="181" t="s">
        <v>129</v>
      </c>
      <c r="B36" s="190"/>
      <c r="C36" s="154"/>
      <c r="D36" s="154"/>
      <c r="E36" s="154"/>
      <c r="F36" s="154"/>
      <c r="G36" s="154">
        <f>SUM(G37:G37)</f>
        <v>1000</v>
      </c>
      <c r="H36" s="156"/>
    </row>
    <row r="37" spans="1:8" s="157" customFormat="1" ht="27.75" customHeight="1" hidden="1" thickBot="1">
      <c r="A37" s="168" t="s">
        <v>130</v>
      </c>
      <c r="B37" s="189"/>
      <c r="C37" s="160"/>
      <c r="D37" s="160"/>
      <c r="E37" s="160"/>
      <c r="F37" s="160"/>
      <c r="G37" s="160">
        <v>1000</v>
      </c>
      <c r="H37" s="166"/>
    </row>
    <row r="38" spans="1:8" s="157" customFormat="1" ht="27.75" customHeight="1" hidden="1" thickBot="1">
      <c r="A38" s="167" t="s">
        <v>131</v>
      </c>
      <c r="B38" s="154"/>
      <c r="C38" s="154"/>
      <c r="D38" s="154"/>
      <c r="E38" s="154">
        <f>SUM(E39)</f>
        <v>0</v>
      </c>
      <c r="F38" s="154"/>
      <c r="G38" s="154"/>
      <c r="H38" s="156"/>
    </row>
    <row r="39" spans="1:8" s="157" customFormat="1" ht="27.75" customHeight="1" hidden="1" thickBot="1">
      <c r="A39" s="168" t="s">
        <v>132</v>
      </c>
      <c r="B39" s="160"/>
      <c r="C39" s="160"/>
      <c r="D39" s="160"/>
      <c r="E39" s="160"/>
      <c r="F39" s="160"/>
      <c r="G39" s="160"/>
      <c r="H39" s="166"/>
    </row>
    <row r="40" spans="1:8" s="172" customFormat="1" ht="33" customHeight="1" thickBot="1">
      <c r="A40" s="169" t="s">
        <v>17</v>
      </c>
      <c r="B40" s="170">
        <f aca="true" t="shared" si="1" ref="B40:G40">+B26+B28+B31+B34+B36+B38</f>
        <v>4048125</v>
      </c>
      <c r="C40" s="170">
        <f t="shared" si="1"/>
        <v>45000</v>
      </c>
      <c r="D40" s="170">
        <f t="shared" si="1"/>
        <v>0</v>
      </c>
      <c r="E40" s="170">
        <f t="shared" si="1"/>
        <v>0</v>
      </c>
      <c r="F40" s="170">
        <f t="shared" si="1"/>
        <v>0</v>
      </c>
      <c r="G40" s="170">
        <f t="shared" si="1"/>
        <v>1000</v>
      </c>
      <c r="H40" s="171"/>
    </row>
    <row r="41" spans="1:8" s="157" customFormat="1" ht="33" customHeight="1" thickBot="1">
      <c r="A41" s="169" t="s">
        <v>57</v>
      </c>
      <c r="B41" s="221">
        <f>SUM(B40:H40)</f>
        <v>4094125</v>
      </c>
      <c r="C41" s="222"/>
      <c r="D41" s="222"/>
      <c r="E41" s="222"/>
      <c r="F41" s="222"/>
      <c r="G41" s="222"/>
      <c r="H41" s="223"/>
    </row>
    <row r="42" spans="4:5" ht="13.5" thickBot="1">
      <c r="D42" s="17"/>
      <c r="E42" s="18"/>
    </row>
    <row r="43" spans="1:8" ht="15.75" thickBot="1">
      <c r="A43" s="177" t="s">
        <v>9</v>
      </c>
      <c r="B43" s="216" t="s">
        <v>62</v>
      </c>
      <c r="C43" s="217"/>
      <c r="D43" s="217"/>
      <c r="E43" s="217"/>
      <c r="F43" s="217"/>
      <c r="G43" s="217"/>
      <c r="H43" s="218"/>
    </row>
    <row r="44" spans="1:8" ht="93" thickBot="1">
      <c r="A44" s="70" t="s">
        <v>136</v>
      </c>
      <c r="B44" s="12" t="s">
        <v>10</v>
      </c>
      <c r="C44" s="13" t="s">
        <v>11</v>
      </c>
      <c r="D44" s="13" t="s">
        <v>12</v>
      </c>
      <c r="E44" s="13" t="s">
        <v>13</v>
      </c>
      <c r="F44" s="13" t="s">
        <v>14</v>
      </c>
      <c r="G44" s="13" t="s">
        <v>52</v>
      </c>
      <c r="H44" s="14" t="s">
        <v>16</v>
      </c>
    </row>
    <row r="45" spans="1:8" s="157" customFormat="1" ht="27.75" customHeight="1" thickBot="1">
      <c r="A45" s="178" t="s">
        <v>117</v>
      </c>
      <c r="B45" s="183">
        <v>3469200</v>
      </c>
      <c r="C45" s="154"/>
      <c r="D45" s="154"/>
      <c r="E45" s="154"/>
      <c r="F45" s="154"/>
      <c r="G45" s="154"/>
      <c r="H45" s="156"/>
    </row>
    <row r="46" spans="1:8" s="157" customFormat="1" ht="27.75" customHeight="1" hidden="1" thickBot="1">
      <c r="A46" s="158" t="s">
        <v>118</v>
      </c>
      <c r="B46" s="184"/>
      <c r="C46" s="160"/>
      <c r="D46" s="159"/>
      <c r="E46" s="159"/>
      <c r="F46" s="159"/>
      <c r="G46" s="161"/>
      <c r="H46" s="162"/>
    </row>
    <row r="47" spans="1:8" s="157" customFormat="1" ht="27.75" customHeight="1" hidden="1" thickBot="1">
      <c r="A47" s="188" t="s">
        <v>121</v>
      </c>
      <c r="B47" s="183"/>
      <c r="C47" s="154"/>
      <c r="D47" s="154"/>
      <c r="E47" s="154"/>
      <c r="F47" s="154"/>
      <c r="G47" s="154"/>
      <c r="H47" s="156"/>
    </row>
    <row r="48" spans="1:8" s="157" customFormat="1" ht="27.75" customHeight="1" hidden="1" thickBot="1">
      <c r="A48" s="173" t="s">
        <v>120</v>
      </c>
      <c r="B48" s="185">
        <v>3388000</v>
      </c>
      <c r="C48" s="164"/>
      <c r="D48" s="164"/>
      <c r="E48" s="164"/>
      <c r="F48" s="164"/>
      <c r="G48" s="164"/>
      <c r="H48" s="165"/>
    </row>
    <row r="49" spans="1:8" s="157" customFormat="1" ht="27.75" customHeight="1" hidden="1" thickBot="1">
      <c r="A49" s="180" t="s">
        <v>122</v>
      </c>
      <c r="B49" s="186"/>
      <c r="C49" s="160"/>
      <c r="D49" s="160"/>
      <c r="E49" s="160"/>
      <c r="F49" s="160"/>
      <c r="G49" s="160"/>
      <c r="H49" s="166"/>
    </row>
    <row r="50" spans="1:8" s="157" customFormat="1" ht="27.75" customHeight="1" thickBot="1">
      <c r="A50" s="188" t="s">
        <v>123</v>
      </c>
      <c r="B50" s="183"/>
      <c r="C50" s="154">
        <v>45000</v>
      </c>
      <c r="D50" s="154"/>
      <c r="E50" s="154"/>
      <c r="F50" s="154"/>
      <c r="G50" s="154"/>
      <c r="H50" s="156"/>
    </row>
    <row r="51" spans="1:8" s="157" customFormat="1" ht="27.75" customHeight="1" hidden="1" thickBot="1">
      <c r="A51" s="173" t="s">
        <v>124</v>
      </c>
      <c r="B51" s="186"/>
      <c r="C51" s="160">
        <v>53000</v>
      </c>
      <c r="D51" s="160"/>
      <c r="E51" s="160"/>
      <c r="F51" s="160"/>
      <c r="G51" s="160"/>
      <c r="H51" s="166"/>
    </row>
    <row r="52" spans="1:8" s="157" customFormat="1" ht="27.75" customHeight="1" hidden="1" thickBot="1">
      <c r="A52" s="179" t="s">
        <v>126</v>
      </c>
      <c r="B52" s="186"/>
      <c r="C52" s="160"/>
      <c r="D52" s="160"/>
      <c r="E52" s="160"/>
      <c r="F52" s="160"/>
      <c r="G52" s="160"/>
      <c r="H52" s="166"/>
    </row>
    <row r="53" spans="1:8" s="157" customFormat="1" ht="27.75" customHeight="1" thickBot="1">
      <c r="A53" s="188" t="s">
        <v>134</v>
      </c>
      <c r="B53" s="183">
        <v>578925</v>
      </c>
      <c r="C53" s="154"/>
      <c r="D53" s="154"/>
      <c r="E53" s="154"/>
      <c r="F53" s="154"/>
      <c r="G53" s="154"/>
      <c r="H53" s="156"/>
    </row>
    <row r="54" spans="1:8" s="157" customFormat="1" ht="27.75" customHeight="1" hidden="1" thickBot="1">
      <c r="A54" s="182" t="s">
        <v>135</v>
      </c>
      <c r="B54" s="186">
        <v>479776</v>
      </c>
      <c r="C54" s="160"/>
      <c r="D54" s="160"/>
      <c r="E54" s="160"/>
      <c r="F54" s="160"/>
      <c r="G54" s="160"/>
      <c r="H54" s="166"/>
    </row>
    <row r="55" spans="1:8" s="157" customFormat="1" ht="27.75" customHeight="1" thickBot="1">
      <c r="A55" s="181" t="s">
        <v>129</v>
      </c>
      <c r="B55" s="190"/>
      <c r="C55" s="154"/>
      <c r="D55" s="154"/>
      <c r="E55" s="154"/>
      <c r="F55" s="154"/>
      <c r="G55" s="154">
        <f>SUM(G56:G56)</f>
        <v>1000</v>
      </c>
      <c r="H55" s="156"/>
    </row>
    <row r="56" spans="1:8" s="157" customFormat="1" ht="27.75" customHeight="1" hidden="1" thickBot="1">
      <c r="A56" s="168" t="s">
        <v>130</v>
      </c>
      <c r="B56" s="189"/>
      <c r="C56" s="160"/>
      <c r="D56" s="160"/>
      <c r="E56" s="160"/>
      <c r="F56" s="160"/>
      <c r="G56" s="160">
        <v>1000</v>
      </c>
      <c r="H56" s="166"/>
    </row>
    <row r="57" spans="1:8" s="157" customFormat="1" ht="27.75" customHeight="1" hidden="1" thickBot="1">
      <c r="A57" s="167" t="s">
        <v>131</v>
      </c>
      <c r="B57" s="154"/>
      <c r="C57" s="154"/>
      <c r="D57" s="154"/>
      <c r="E57" s="154">
        <f>SUM(E58)</f>
        <v>0</v>
      </c>
      <c r="F57" s="154"/>
      <c r="G57" s="154"/>
      <c r="H57" s="156"/>
    </row>
    <row r="58" spans="1:8" s="157" customFormat="1" ht="27.75" customHeight="1" hidden="1" thickBot="1">
      <c r="A58" s="168" t="s">
        <v>132</v>
      </c>
      <c r="B58" s="160"/>
      <c r="C58" s="160"/>
      <c r="D58" s="160"/>
      <c r="E58" s="160"/>
      <c r="F58" s="160"/>
      <c r="G58" s="160"/>
      <c r="H58" s="166"/>
    </row>
    <row r="59" spans="1:8" s="172" customFormat="1" ht="33" customHeight="1" thickBot="1">
      <c r="A59" s="169" t="s">
        <v>17</v>
      </c>
      <c r="B59" s="170">
        <f aca="true" t="shared" si="2" ref="B59:G59">+B45+B47+B50+B53+B55+B57</f>
        <v>4048125</v>
      </c>
      <c r="C59" s="170">
        <f t="shared" si="2"/>
        <v>45000</v>
      </c>
      <c r="D59" s="170">
        <f t="shared" si="2"/>
        <v>0</v>
      </c>
      <c r="E59" s="170">
        <f t="shared" si="2"/>
        <v>0</v>
      </c>
      <c r="F59" s="170">
        <f t="shared" si="2"/>
        <v>0</v>
      </c>
      <c r="G59" s="170">
        <f t="shared" si="2"/>
        <v>1000</v>
      </c>
      <c r="H59" s="171"/>
    </row>
    <row r="60" spans="1:8" s="157" customFormat="1" ht="33" customHeight="1" thickBot="1">
      <c r="A60" s="169" t="s">
        <v>64</v>
      </c>
      <c r="B60" s="221">
        <f>SUM(B59:H59)</f>
        <v>4094125</v>
      </c>
      <c r="C60" s="222"/>
      <c r="D60" s="222"/>
      <c r="E60" s="222"/>
      <c r="F60" s="222"/>
      <c r="G60" s="222"/>
      <c r="H60" s="223"/>
    </row>
    <row r="61" spans="3:5" ht="13.5" customHeight="1">
      <c r="C61" s="19"/>
      <c r="D61" s="21"/>
      <c r="E61" s="22"/>
    </row>
    <row r="62" spans="4:5" ht="13.5" customHeight="1">
      <c r="D62" s="23"/>
      <c r="E62" s="24"/>
    </row>
    <row r="63" spans="4:5" ht="13.5" customHeight="1">
      <c r="D63" s="25"/>
      <c r="E63" s="26"/>
    </row>
    <row r="64" spans="4:5" ht="13.5" customHeight="1">
      <c r="D64" s="17"/>
      <c r="E64" s="18"/>
    </row>
    <row r="65" spans="3:5" ht="28.5" customHeight="1">
      <c r="C65" s="19"/>
      <c r="D65" s="17"/>
      <c r="E65" s="27"/>
    </row>
    <row r="66" spans="3:5" ht="13.5" customHeight="1">
      <c r="C66" s="19"/>
      <c r="D66" s="17"/>
      <c r="E66" s="22"/>
    </row>
    <row r="67" spans="4:5" ht="13.5" customHeight="1">
      <c r="D67" s="17"/>
      <c r="E67" s="18"/>
    </row>
    <row r="68" spans="4:5" ht="13.5" customHeight="1">
      <c r="D68" s="17"/>
      <c r="E68" s="26"/>
    </row>
    <row r="69" spans="4:5" ht="13.5" customHeight="1">
      <c r="D69" s="17"/>
      <c r="E69" s="18"/>
    </row>
    <row r="70" spans="4:5" ht="22.5" customHeight="1">
      <c r="D70" s="17"/>
      <c r="E70" s="28"/>
    </row>
    <row r="71" spans="4:5" ht="13.5" customHeight="1">
      <c r="D71" s="23"/>
      <c r="E71" s="24"/>
    </row>
    <row r="72" spans="2:5" ht="13.5" customHeight="1">
      <c r="B72" s="19"/>
      <c r="D72" s="23"/>
      <c r="E72" s="29"/>
    </row>
    <row r="73" spans="3:5" ht="13.5" customHeight="1">
      <c r="C73" s="19"/>
      <c r="D73" s="23"/>
      <c r="E73" s="30"/>
    </row>
    <row r="74" spans="3:5" ht="13.5" customHeight="1">
      <c r="C74" s="19"/>
      <c r="D74" s="25"/>
      <c r="E74" s="22"/>
    </row>
    <row r="75" spans="4:5" ht="13.5" customHeight="1">
      <c r="D75" s="17"/>
      <c r="E75" s="18"/>
    </row>
    <row r="76" spans="2:5" ht="13.5" customHeight="1">
      <c r="B76" s="19"/>
      <c r="D76" s="17"/>
      <c r="E76" s="20"/>
    </row>
    <row r="77" spans="3:5" ht="13.5" customHeight="1">
      <c r="C77" s="19"/>
      <c r="D77" s="17"/>
      <c r="E77" s="29"/>
    </row>
    <row r="78" spans="3:5" ht="13.5" customHeight="1">
      <c r="C78" s="19"/>
      <c r="D78" s="25"/>
      <c r="E78" s="22"/>
    </row>
    <row r="79" spans="4:5" ht="13.5" customHeight="1">
      <c r="D79" s="23"/>
      <c r="E79" s="18"/>
    </row>
    <row r="80" spans="3:5" ht="13.5" customHeight="1">
      <c r="C80" s="19"/>
      <c r="D80" s="23"/>
      <c r="E80" s="29"/>
    </row>
    <row r="81" spans="4:5" ht="22.5" customHeight="1">
      <c r="D81" s="25"/>
      <c r="E81" s="28"/>
    </row>
    <row r="82" spans="4:5" ht="13.5" customHeight="1">
      <c r="D82" s="17"/>
      <c r="E82" s="18"/>
    </row>
    <row r="83" spans="4:5" ht="13.5" customHeight="1">
      <c r="D83" s="25"/>
      <c r="E83" s="22"/>
    </row>
    <row r="84" spans="4:5" ht="13.5" customHeight="1">
      <c r="D84" s="17"/>
      <c r="E84" s="18"/>
    </row>
    <row r="85" spans="4:5" ht="13.5" customHeight="1">
      <c r="D85" s="17"/>
      <c r="E85" s="18"/>
    </row>
    <row r="86" spans="1:5" ht="13.5" customHeight="1">
      <c r="A86" s="19"/>
      <c r="D86" s="31"/>
      <c r="E86" s="29"/>
    </row>
    <row r="87" spans="2:5" ht="13.5" customHeight="1">
      <c r="B87" s="19"/>
      <c r="C87" s="19"/>
      <c r="D87" s="32"/>
      <c r="E87" s="29"/>
    </row>
    <row r="88" spans="2:5" ht="13.5" customHeight="1">
      <c r="B88" s="19"/>
      <c r="C88" s="19"/>
      <c r="D88" s="32"/>
      <c r="E88" s="20"/>
    </row>
    <row r="89" spans="2:5" ht="13.5" customHeight="1">
      <c r="B89" s="19"/>
      <c r="C89" s="19"/>
      <c r="D89" s="25"/>
      <c r="E89" s="26"/>
    </row>
    <row r="90" spans="4:5" ht="12.75">
      <c r="D90" s="17"/>
      <c r="E90" s="18"/>
    </row>
    <row r="91" spans="2:5" ht="12.75">
      <c r="B91" s="19"/>
      <c r="D91" s="17"/>
      <c r="E91" s="29"/>
    </row>
    <row r="92" spans="3:5" ht="12.75">
      <c r="C92" s="19"/>
      <c r="D92" s="17"/>
      <c r="E92" s="20"/>
    </row>
    <row r="93" spans="3:5" ht="12.75">
      <c r="C93" s="19"/>
      <c r="D93" s="25"/>
      <c r="E93" s="22"/>
    </row>
    <row r="94" spans="4:5" ht="12.75">
      <c r="D94" s="17"/>
      <c r="E94" s="18"/>
    </row>
    <row r="95" spans="4:5" ht="12.75">
      <c r="D95" s="17"/>
      <c r="E95" s="18"/>
    </row>
    <row r="96" spans="4:5" ht="12.75">
      <c r="D96" s="33"/>
      <c r="E96" s="34"/>
    </row>
    <row r="97" spans="4:5" ht="12.75">
      <c r="D97" s="17"/>
      <c r="E97" s="18"/>
    </row>
    <row r="98" spans="4:5" ht="12.75">
      <c r="D98" s="17"/>
      <c r="E98" s="18"/>
    </row>
    <row r="99" spans="4:5" ht="12.75">
      <c r="D99" s="17"/>
      <c r="E99" s="18"/>
    </row>
    <row r="100" spans="4:5" ht="12.75">
      <c r="D100" s="25"/>
      <c r="E100" s="22"/>
    </row>
    <row r="101" spans="4:5" ht="12.75">
      <c r="D101" s="17"/>
      <c r="E101" s="18"/>
    </row>
    <row r="102" spans="4:5" ht="12.75">
      <c r="D102" s="25"/>
      <c r="E102" s="22"/>
    </row>
    <row r="103" spans="4:5" ht="12.75">
      <c r="D103" s="17"/>
      <c r="E103" s="18"/>
    </row>
    <row r="104" spans="4:5" ht="12.75">
      <c r="D104" s="17"/>
      <c r="E104" s="18"/>
    </row>
    <row r="105" spans="4:5" ht="12.75">
      <c r="D105" s="17"/>
      <c r="E105" s="18"/>
    </row>
    <row r="106" spans="4:5" ht="12.75">
      <c r="D106" s="17"/>
      <c r="E106" s="18"/>
    </row>
    <row r="107" spans="1:5" ht="28.5" customHeight="1">
      <c r="A107" s="35"/>
      <c r="B107" s="35"/>
      <c r="C107" s="35"/>
      <c r="D107" s="36"/>
      <c r="E107" s="37"/>
    </row>
    <row r="108" spans="3:5" ht="12.75">
      <c r="C108" s="19"/>
      <c r="D108" s="17"/>
      <c r="E108" s="20"/>
    </row>
    <row r="109" spans="4:5" ht="12.75">
      <c r="D109" s="38"/>
      <c r="E109" s="39"/>
    </row>
    <row r="110" spans="4:5" ht="12.75">
      <c r="D110" s="17"/>
      <c r="E110" s="18"/>
    </row>
    <row r="111" spans="4:5" ht="12.75">
      <c r="D111" s="33"/>
      <c r="E111" s="34"/>
    </row>
    <row r="112" spans="4:5" ht="12.75">
      <c r="D112" s="33"/>
      <c r="E112" s="34"/>
    </row>
    <row r="113" spans="4:5" ht="12.75">
      <c r="D113" s="17"/>
      <c r="E113" s="18"/>
    </row>
    <row r="114" spans="4:5" ht="12.75">
      <c r="D114" s="25"/>
      <c r="E114" s="22"/>
    </row>
    <row r="115" spans="4:5" ht="12.75">
      <c r="D115" s="17"/>
      <c r="E115" s="18"/>
    </row>
    <row r="116" spans="4:5" ht="12.75">
      <c r="D116" s="17"/>
      <c r="E116" s="18"/>
    </row>
    <row r="117" spans="4:5" ht="12.75">
      <c r="D117" s="25"/>
      <c r="E117" s="22"/>
    </row>
    <row r="118" spans="4:5" ht="12.75">
      <c r="D118" s="17"/>
      <c r="E118" s="18"/>
    </row>
    <row r="119" spans="4:5" ht="12.75">
      <c r="D119" s="33"/>
      <c r="E119" s="34"/>
    </row>
    <row r="120" spans="4:5" ht="12.75">
      <c r="D120" s="25"/>
      <c r="E120" s="39"/>
    </row>
    <row r="121" spans="4:5" ht="12.75">
      <c r="D121" s="23"/>
      <c r="E121" s="34"/>
    </row>
    <row r="122" spans="4:5" ht="12.75">
      <c r="D122" s="25"/>
      <c r="E122" s="22"/>
    </row>
    <row r="123" spans="4:5" ht="12.75">
      <c r="D123" s="17"/>
      <c r="E123" s="18"/>
    </row>
    <row r="124" spans="3:5" ht="12.75">
      <c r="C124" s="19"/>
      <c r="D124" s="17"/>
      <c r="E124" s="20"/>
    </row>
    <row r="125" spans="4:5" ht="12.75">
      <c r="D125" s="23"/>
      <c r="E125" s="22"/>
    </row>
    <row r="126" spans="4:5" ht="12.75">
      <c r="D126" s="23"/>
      <c r="E126" s="34"/>
    </row>
    <row r="127" spans="3:5" ht="12.75">
      <c r="C127" s="19"/>
      <c r="D127" s="23"/>
      <c r="E127" s="40"/>
    </row>
    <row r="128" spans="3:5" ht="12.75">
      <c r="C128" s="19"/>
      <c r="D128" s="25"/>
      <c r="E128" s="26"/>
    </row>
    <row r="129" spans="4:5" ht="12.75">
      <c r="D129" s="17"/>
      <c r="E129" s="18"/>
    </row>
    <row r="130" spans="4:5" ht="12.75">
      <c r="D130" s="38"/>
      <c r="E130" s="41"/>
    </row>
    <row r="131" spans="4:5" ht="11.25" customHeight="1">
      <c r="D131" s="33"/>
      <c r="E131" s="34"/>
    </row>
    <row r="132" spans="2:5" ht="24" customHeight="1">
      <c r="B132" s="19"/>
      <c r="D132" s="33"/>
      <c r="E132" s="42"/>
    </row>
    <row r="133" spans="3:5" ht="15" customHeight="1">
      <c r="C133" s="19"/>
      <c r="D133" s="33"/>
      <c r="E133" s="42"/>
    </row>
    <row r="134" spans="4:5" ht="11.25" customHeight="1">
      <c r="D134" s="38"/>
      <c r="E134" s="39"/>
    </row>
    <row r="135" spans="4:5" ht="12.75">
      <c r="D135" s="33"/>
      <c r="E135" s="34"/>
    </row>
    <row r="136" spans="2:5" ht="13.5" customHeight="1">
      <c r="B136" s="19"/>
      <c r="D136" s="33"/>
      <c r="E136" s="43"/>
    </row>
    <row r="137" spans="3:5" ht="12.75" customHeight="1">
      <c r="C137" s="19"/>
      <c r="D137" s="33"/>
      <c r="E137" s="20"/>
    </row>
    <row r="138" spans="3:5" ht="12.75" customHeight="1">
      <c r="C138" s="19"/>
      <c r="D138" s="25"/>
      <c r="E138" s="26"/>
    </row>
    <row r="139" spans="4:5" ht="12.75">
      <c r="D139" s="17"/>
      <c r="E139" s="18"/>
    </row>
    <row r="140" spans="3:5" ht="12.75">
      <c r="C140" s="19"/>
      <c r="D140" s="17"/>
      <c r="E140" s="40"/>
    </row>
    <row r="141" spans="4:5" ht="12.75">
      <c r="D141" s="38"/>
      <c r="E141" s="39"/>
    </row>
    <row r="142" spans="4:5" ht="12.75">
      <c r="D142" s="33"/>
      <c r="E142" s="34"/>
    </row>
    <row r="143" spans="4:5" ht="12.75">
      <c r="D143" s="17"/>
      <c r="E143" s="18"/>
    </row>
    <row r="144" spans="1:5" ht="19.5" customHeight="1">
      <c r="A144" s="44"/>
      <c r="B144" s="7"/>
      <c r="C144" s="7"/>
      <c r="D144" s="7"/>
      <c r="E144" s="29"/>
    </row>
    <row r="145" spans="1:5" ht="15" customHeight="1">
      <c r="A145" s="19"/>
      <c r="D145" s="31"/>
      <c r="E145" s="29"/>
    </row>
    <row r="146" spans="1:5" ht="12.75">
      <c r="A146" s="19"/>
      <c r="B146" s="19"/>
      <c r="D146" s="31"/>
      <c r="E146" s="20"/>
    </row>
    <row r="147" spans="3:5" ht="12.75">
      <c r="C147" s="19"/>
      <c r="D147" s="17"/>
      <c r="E147" s="29"/>
    </row>
    <row r="148" spans="4:5" ht="12.75">
      <c r="D148" s="21"/>
      <c r="E148" s="22"/>
    </row>
    <row r="149" spans="2:5" ht="12.75">
      <c r="B149" s="19"/>
      <c r="D149" s="17"/>
      <c r="E149" s="20"/>
    </row>
    <row r="150" spans="3:5" ht="12.75">
      <c r="C150" s="19"/>
      <c r="D150" s="17"/>
      <c r="E150" s="20"/>
    </row>
    <row r="151" spans="4:5" ht="12.75">
      <c r="D151" s="25"/>
      <c r="E151" s="26"/>
    </row>
    <row r="152" spans="3:5" ht="22.5" customHeight="1">
      <c r="C152" s="19"/>
      <c r="D152" s="17"/>
      <c r="E152" s="27"/>
    </row>
    <row r="153" spans="4:5" ht="12.75">
      <c r="D153" s="17"/>
      <c r="E153" s="26"/>
    </row>
    <row r="154" spans="2:5" ht="12.75">
      <c r="B154" s="19"/>
      <c r="D154" s="23"/>
      <c r="E154" s="29"/>
    </row>
    <row r="155" spans="3:5" ht="12.75">
      <c r="C155" s="19"/>
      <c r="D155" s="23"/>
      <c r="E155" s="30"/>
    </row>
    <row r="156" spans="4:5" ht="12.75">
      <c r="D156" s="25"/>
      <c r="E156" s="22"/>
    </row>
    <row r="157" spans="1:5" ht="13.5" customHeight="1">
      <c r="A157" s="19"/>
      <c r="D157" s="31"/>
      <c r="E157" s="29"/>
    </row>
    <row r="158" spans="2:5" ht="13.5" customHeight="1">
      <c r="B158" s="19"/>
      <c r="D158" s="17"/>
      <c r="E158" s="29"/>
    </row>
    <row r="159" spans="3:5" ht="13.5" customHeight="1">
      <c r="C159" s="19"/>
      <c r="D159" s="17"/>
      <c r="E159" s="20"/>
    </row>
    <row r="160" spans="3:5" ht="12.75">
      <c r="C160" s="19"/>
      <c r="D160" s="25"/>
      <c r="E160" s="22"/>
    </row>
    <row r="161" spans="3:5" ht="12.75">
      <c r="C161" s="19"/>
      <c r="D161" s="17"/>
      <c r="E161" s="20"/>
    </row>
    <row r="162" spans="4:5" ht="12.75">
      <c r="D162" s="38"/>
      <c r="E162" s="39"/>
    </row>
    <row r="163" spans="3:5" ht="12.75">
      <c r="C163" s="19"/>
      <c r="D163" s="23"/>
      <c r="E163" s="40"/>
    </row>
    <row r="164" spans="3:5" ht="12.75">
      <c r="C164" s="19"/>
      <c r="D164" s="25"/>
      <c r="E164" s="26"/>
    </row>
    <row r="165" spans="4:5" ht="12.75">
      <c r="D165" s="38"/>
      <c r="E165" s="45"/>
    </row>
    <row r="166" spans="2:5" ht="12.75">
      <c r="B166" s="19"/>
      <c r="D166" s="33"/>
      <c r="E166" s="43"/>
    </row>
    <row r="167" spans="3:5" ht="12.75">
      <c r="C167" s="19"/>
      <c r="D167" s="33"/>
      <c r="E167" s="20"/>
    </row>
    <row r="168" spans="3:5" ht="12.75">
      <c r="C168" s="19"/>
      <c r="D168" s="25"/>
      <c r="E168" s="26"/>
    </row>
    <row r="169" spans="3:5" ht="12.75">
      <c r="C169" s="19"/>
      <c r="D169" s="25"/>
      <c r="E169" s="26"/>
    </row>
    <row r="170" spans="4:5" ht="12.75">
      <c r="D170" s="17"/>
      <c r="E170" s="18"/>
    </row>
    <row r="171" spans="1:5" s="46" customFormat="1" ht="18" customHeight="1">
      <c r="A171" s="219"/>
      <c r="B171" s="220"/>
      <c r="C171" s="220"/>
      <c r="D171" s="220"/>
      <c r="E171" s="220"/>
    </row>
    <row r="172" spans="1:5" ht="28.5" customHeight="1">
      <c r="A172" s="35"/>
      <c r="B172" s="35"/>
      <c r="C172" s="35"/>
      <c r="D172" s="36"/>
      <c r="E172" s="37"/>
    </row>
    <row r="174" spans="1:5" ht="15">
      <c r="A174" s="48"/>
      <c r="B174" s="19"/>
      <c r="C174" s="19"/>
      <c r="D174" s="49"/>
      <c r="E174" s="6"/>
    </row>
    <row r="175" spans="1:5" ht="12.75">
      <c r="A175" s="19"/>
      <c r="B175" s="19"/>
      <c r="C175" s="19"/>
      <c r="D175" s="49"/>
      <c r="E175" s="6"/>
    </row>
    <row r="176" spans="1:5" ht="17.25" customHeight="1">
      <c r="A176" s="19"/>
      <c r="B176" s="19"/>
      <c r="C176" s="19"/>
      <c r="D176" s="49"/>
      <c r="E176" s="6"/>
    </row>
    <row r="177" spans="1:5" ht="13.5" customHeight="1">
      <c r="A177" s="19"/>
      <c r="B177" s="19"/>
      <c r="C177" s="19"/>
      <c r="D177" s="49"/>
      <c r="E177" s="6"/>
    </row>
    <row r="178" spans="1:5" ht="12.75">
      <c r="A178" s="19"/>
      <c r="B178" s="19"/>
      <c r="C178" s="19"/>
      <c r="D178" s="49"/>
      <c r="E178" s="6"/>
    </row>
    <row r="179" spans="1:3" ht="12.75">
      <c r="A179" s="19"/>
      <c r="B179" s="19"/>
      <c r="C179" s="19"/>
    </row>
    <row r="180" spans="1:5" ht="12.75">
      <c r="A180" s="19"/>
      <c r="B180" s="19"/>
      <c r="C180" s="19"/>
      <c r="D180" s="49"/>
      <c r="E180" s="6"/>
    </row>
    <row r="181" spans="1:5" ht="12.75">
      <c r="A181" s="19"/>
      <c r="B181" s="19"/>
      <c r="C181" s="19"/>
      <c r="D181" s="49"/>
      <c r="E181" s="50"/>
    </row>
    <row r="182" spans="1:5" ht="12.75">
      <c r="A182" s="19"/>
      <c r="B182" s="19"/>
      <c r="C182" s="19"/>
      <c r="D182" s="49"/>
      <c r="E182" s="6"/>
    </row>
    <row r="183" spans="1:5" ht="22.5" customHeight="1">
      <c r="A183" s="19"/>
      <c r="B183" s="19"/>
      <c r="C183" s="19"/>
      <c r="D183" s="49"/>
      <c r="E183" s="27"/>
    </row>
    <row r="184" spans="4:5" ht="22.5" customHeight="1">
      <c r="D184" s="25"/>
      <c r="E184" s="28"/>
    </row>
  </sheetData>
  <sheetProtection/>
  <mergeCells count="8">
    <mergeCell ref="A1:H1"/>
    <mergeCell ref="B24:H24"/>
    <mergeCell ref="B43:H43"/>
    <mergeCell ref="A171:E171"/>
    <mergeCell ref="B3:H3"/>
    <mergeCell ref="B22:H22"/>
    <mergeCell ref="B41:H41"/>
    <mergeCell ref="B60:H6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2" max="8" man="1"/>
    <brk id="105" max="9" man="1"/>
    <brk id="16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4"/>
  <sheetViews>
    <sheetView zoomScale="80" zoomScaleNormal="80" zoomScalePageLayoutView="0" workbookViewId="0" topLeftCell="A1">
      <selection activeCell="C6" sqref="C6"/>
    </sheetView>
  </sheetViews>
  <sheetFormatPr defaultColWidth="11.421875" defaultRowHeight="12.75"/>
  <cols>
    <col min="1" max="1" width="11.421875" style="65" bestFit="1" customWidth="1"/>
    <col min="2" max="2" width="34.421875" style="6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9.28125" style="2" customWidth="1"/>
    <col min="7" max="7" width="7.140625" style="2" customWidth="1"/>
    <col min="8" max="8" width="8.8515625" style="2" bestFit="1" customWidth="1"/>
    <col min="9" max="9" width="14.28125" style="2" customWidth="1"/>
    <col min="10" max="10" width="10.00390625" style="2" bestFit="1" customWidth="1"/>
    <col min="11" max="11" width="11.57421875" style="2" bestFit="1" customWidth="1"/>
    <col min="12" max="12" width="10.28125" style="2" bestFit="1" customWidth="1"/>
    <col min="13" max="16384" width="11.421875" style="3" customWidth="1"/>
  </cols>
  <sheetData>
    <row r="1" spans="1:12" ht="24" customHeight="1">
      <c r="A1" s="224" t="s">
        <v>18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6" customFormat="1" ht="51">
      <c r="A2" s="148" t="s">
        <v>19</v>
      </c>
      <c r="B2" s="4" t="s">
        <v>20</v>
      </c>
      <c r="C2" s="5" t="s">
        <v>137</v>
      </c>
      <c r="D2" s="69" t="s">
        <v>10</v>
      </c>
      <c r="E2" s="69" t="s">
        <v>11</v>
      </c>
      <c r="F2" s="69" t="s">
        <v>12</v>
      </c>
      <c r="G2" s="69" t="s">
        <v>13</v>
      </c>
      <c r="H2" s="69" t="s">
        <v>21</v>
      </c>
      <c r="I2" s="69" t="s">
        <v>15</v>
      </c>
      <c r="J2" s="69" t="s">
        <v>16</v>
      </c>
      <c r="K2" s="147" t="s">
        <v>58</v>
      </c>
      <c r="L2" s="147" t="s">
        <v>63</v>
      </c>
    </row>
    <row r="3" spans="1:12" s="89" customFormat="1" ht="21.75" customHeight="1">
      <c r="A3" s="85"/>
      <c r="B3" s="86" t="s">
        <v>69</v>
      </c>
      <c r="C3" s="87" t="s">
        <v>70</v>
      </c>
      <c r="D3" s="87"/>
      <c r="E3" s="87"/>
      <c r="F3" s="87"/>
      <c r="G3" s="87"/>
      <c r="H3" s="87"/>
      <c r="I3" s="87"/>
      <c r="J3" s="87"/>
      <c r="K3" s="87"/>
      <c r="L3" s="88"/>
    </row>
    <row r="4" spans="1:12" s="89" customFormat="1" ht="5.25" customHeight="1">
      <c r="A4" s="90"/>
      <c r="B4" s="91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89" customFormat="1" ht="26.25" customHeight="1">
      <c r="A5" s="149">
        <v>1000</v>
      </c>
      <c r="B5" s="150" t="s">
        <v>71</v>
      </c>
      <c r="C5" s="150">
        <f>+C18+C28</f>
        <v>3469200</v>
      </c>
      <c r="D5" s="150">
        <f>+D18+D28</f>
        <v>3469200</v>
      </c>
      <c r="E5" s="150">
        <f aca="true" t="shared" si="0" ref="E5:L5">+E18+E28</f>
        <v>0</v>
      </c>
      <c r="F5" s="150">
        <f t="shared" si="0"/>
        <v>0</v>
      </c>
      <c r="G5" s="150">
        <f t="shared" si="0"/>
        <v>0</v>
      </c>
      <c r="H5" s="150">
        <f t="shared" si="0"/>
        <v>0</v>
      </c>
      <c r="I5" s="150">
        <f t="shared" si="0"/>
        <v>0</v>
      </c>
      <c r="J5" s="150">
        <f t="shared" si="0"/>
        <v>0</v>
      </c>
      <c r="K5" s="150">
        <f t="shared" si="0"/>
        <v>3469200</v>
      </c>
      <c r="L5" s="174">
        <f t="shared" si="0"/>
        <v>3469200</v>
      </c>
    </row>
    <row r="6" spans="1:12" s="89" customFormat="1" ht="12.75" customHeight="1">
      <c r="A6" s="96" t="s">
        <v>72</v>
      </c>
      <c r="B6" s="97" t="s">
        <v>73</v>
      </c>
      <c r="C6" s="98"/>
      <c r="D6" s="98"/>
      <c r="E6" s="94"/>
      <c r="F6" s="94"/>
      <c r="G6" s="94"/>
      <c r="H6" s="94"/>
      <c r="I6" s="94"/>
      <c r="J6" s="94"/>
      <c r="K6" s="94"/>
      <c r="L6" s="95"/>
    </row>
    <row r="7" spans="1:12" s="89" customFormat="1" ht="12.75" hidden="1">
      <c r="A7" s="99">
        <v>10</v>
      </c>
      <c r="B7" s="100" t="s">
        <v>74</v>
      </c>
      <c r="E7" s="101"/>
      <c r="F7" s="101"/>
      <c r="G7" s="101"/>
      <c r="H7" s="101"/>
      <c r="I7" s="101"/>
      <c r="J7" s="101"/>
      <c r="K7" s="101"/>
      <c r="L7" s="102"/>
    </row>
    <row r="8" spans="1:12" s="89" customFormat="1" ht="12.75">
      <c r="A8" s="90">
        <v>3</v>
      </c>
      <c r="B8" s="103" t="s">
        <v>22</v>
      </c>
      <c r="C8" s="101">
        <f>+C9</f>
        <v>3330200</v>
      </c>
      <c r="D8" s="101">
        <f>+D9</f>
        <v>3330200</v>
      </c>
      <c r="E8" s="101"/>
      <c r="F8" s="101"/>
      <c r="G8" s="101"/>
      <c r="H8" s="101"/>
      <c r="I8" s="101"/>
      <c r="J8" s="101"/>
      <c r="K8" s="101">
        <f>+K9</f>
        <v>3330200</v>
      </c>
      <c r="L8" s="102">
        <f>+L9</f>
        <v>3330200</v>
      </c>
    </row>
    <row r="9" spans="1:12" s="89" customFormat="1" ht="12.75">
      <c r="A9" s="90">
        <v>31</v>
      </c>
      <c r="B9" s="103" t="s">
        <v>23</v>
      </c>
      <c r="C9" s="101">
        <f>SUM(C10:C12)</f>
        <v>3330200</v>
      </c>
      <c r="D9" s="101">
        <f>SUM(D10:D12)</f>
        <v>3330200</v>
      </c>
      <c r="E9" s="101"/>
      <c r="F9" s="101"/>
      <c r="G9" s="101"/>
      <c r="H9" s="101"/>
      <c r="I9" s="101"/>
      <c r="J9" s="101"/>
      <c r="K9" s="101">
        <v>3330200</v>
      </c>
      <c r="L9" s="102">
        <f>+K9</f>
        <v>3330200</v>
      </c>
    </row>
    <row r="10" spans="1:12" s="89" customFormat="1" ht="12.75">
      <c r="A10" s="104">
        <v>311</v>
      </c>
      <c r="B10" s="91" t="s">
        <v>24</v>
      </c>
      <c r="C10" s="92">
        <v>2841500</v>
      </c>
      <c r="D10" s="92">
        <v>2841500</v>
      </c>
      <c r="E10" s="92"/>
      <c r="F10" s="92"/>
      <c r="G10" s="92"/>
      <c r="H10" s="92"/>
      <c r="I10" s="92"/>
      <c r="J10" s="92"/>
      <c r="K10" s="92"/>
      <c r="L10" s="93"/>
    </row>
    <row r="11" spans="1:12" s="89" customFormat="1" ht="12.75" hidden="1">
      <c r="A11" s="104">
        <v>312</v>
      </c>
      <c r="B11" s="91" t="s">
        <v>25</v>
      </c>
      <c r="C11" s="92">
        <v>0</v>
      </c>
      <c r="D11" s="92">
        <v>0</v>
      </c>
      <c r="E11" s="92"/>
      <c r="F11" s="92"/>
      <c r="G11" s="92"/>
      <c r="H11" s="92"/>
      <c r="I11" s="92"/>
      <c r="J11" s="92"/>
      <c r="K11" s="92"/>
      <c r="L11" s="93"/>
    </row>
    <row r="12" spans="1:12" s="89" customFormat="1" ht="12.75">
      <c r="A12" s="105">
        <v>313</v>
      </c>
      <c r="B12" s="106" t="s">
        <v>26</v>
      </c>
      <c r="C12" s="107">
        <v>488700</v>
      </c>
      <c r="D12" s="107">
        <v>488700</v>
      </c>
      <c r="E12" s="107"/>
      <c r="F12" s="107"/>
      <c r="G12" s="107"/>
      <c r="H12" s="107"/>
      <c r="I12" s="107"/>
      <c r="J12" s="107"/>
      <c r="K12" s="107"/>
      <c r="L12" s="108"/>
    </row>
    <row r="13" spans="1:12" s="89" customFormat="1" ht="12.75" hidden="1">
      <c r="A13" s="90">
        <v>32</v>
      </c>
      <c r="B13" s="103" t="s">
        <v>27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>
        <f>+K13</f>
        <v>0</v>
      </c>
    </row>
    <row r="14" spans="1:12" s="89" customFormat="1" ht="12.75" hidden="1">
      <c r="A14" s="104">
        <v>323</v>
      </c>
      <c r="B14" s="91" t="s">
        <v>30</v>
      </c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s="89" customFormat="1" ht="13.5" customHeight="1" hidden="1">
      <c r="A15" s="104">
        <v>329</v>
      </c>
      <c r="B15" s="91" t="s">
        <v>31</v>
      </c>
      <c r="C15" s="92">
        <v>0</v>
      </c>
      <c r="D15" s="92">
        <v>0</v>
      </c>
      <c r="E15" s="92"/>
      <c r="F15" s="92"/>
      <c r="G15" s="92"/>
      <c r="H15" s="92"/>
      <c r="I15" s="92"/>
      <c r="J15" s="92"/>
      <c r="K15" s="92"/>
      <c r="L15" s="93"/>
    </row>
    <row r="16" spans="1:12" s="89" customFormat="1" ht="12.75" hidden="1">
      <c r="A16" s="90">
        <v>34</v>
      </c>
      <c r="B16" s="103" t="s">
        <v>32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2"/>
    </row>
    <row r="17" spans="1:12" s="89" customFormat="1" ht="12.75" hidden="1">
      <c r="A17" s="105">
        <v>343</v>
      </c>
      <c r="B17" s="106" t="s">
        <v>33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8"/>
    </row>
    <row r="18" spans="1:12" s="89" customFormat="1" ht="12.75">
      <c r="A18" s="109"/>
      <c r="B18" s="110" t="s">
        <v>75</v>
      </c>
      <c r="C18" s="111">
        <f>+C8</f>
        <v>3330200</v>
      </c>
      <c r="D18" s="111">
        <f>+D8</f>
        <v>3330200</v>
      </c>
      <c r="E18" s="111">
        <f aca="true" t="shared" si="1" ref="E18:J18">+E8</f>
        <v>0</v>
      </c>
      <c r="F18" s="111">
        <f t="shared" si="1"/>
        <v>0</v>
      </c>
      <c r="G18" s="111">
        <f t="shared" si="1"/>
        <v>0</v>
      </c>
      <c r="H18" s="111">
        <f t="shared" si="1"/>
        <v>0</v>
      </c>
      <c r="I18" s="111">
        <f t="shared" si="1"/>
        <v>0</v>
      </c>
      <c r="J18" s="111">
        <f t="shared" si="1"/>
        <v>0</v>
      </c>
      <c r="K18" s="111">
        <f>+K8</f>
        <v>3330200</v>
      </c>
      <c r="L18" s="112">
        <f>+L8</f>
        <v>3330200</v>
      </c>
    </row>
    <row r="19" spans="1:12" s="89" customFormat="1" ht="12.75" customHeight="1">
      <c r="A19" s="96" t="s">
        <v>76</v>
      </c>
      <c r="B19" s="97" t="s">
        <v>77</v>
      </c>
      <c r="C19" s="98"/>
      <c r="D19" s="98"/>
      <c r="E19" s="94"/>
      <c r="F19" s="94"/>
      <c r="G19" s="94"/>
      <c r="H19" s="94"/>
      <c r="I19" s="94"/>
      <c r="J19" s="94"/>
      <c r="K19" s="94"/>
      <c r="L19" s="95"/>
    </row>
    <row r="20" spans="1:12" s="89" customFormat="1" ht="12.75" hidden="1">
      <c r="A20" s="99">
        <v>10</v>
      </c>
      <c r="B20" s="100" t="s">
        <v>78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1:12" s="89" customFormat="1" ht="12.75">
      <c r="A21" s="90">
        <v>3</v>
      </c>
      <c r="B21" s="103" t="s">
        <v>22</v>
      </c>
      <c r="C21" s="101">
        <f>+C22</f>
        <v>139000</v>
      </c>
      <c r="D21" s="101">
        <f>+D22</f>
        <v>139000</v>
      </c>
      <c r="E21" s="101"/>
      <c r="F21" s="101"/>
      <c r="G21" s="101"/>
      <c r="H21" s="101"/>
      <c r="I21" s="101"/>
      <c r="J21" s="101"/>
      <c r="K21" s="101">
        <f>+K22</f>
        <v>139000</v>
      </c>
      <c r="L21" s="102">
        <f>+L22</f>
        <v>139000</v>
      </c>
    </row>
    <row r="22" spans="1:12" s="89" customFormat="1" ht="12.75">
      <c r="A22" s="90">
        <v>31</v>
      </c>
      <c r="B22" s="103" t="s">
        <v>23</v>
      </c>
      <c r="C22" s="101">
        <f>+C24</f>
        <v>139000</v>
      </c>
      <c r="D22" s="101">
        <f>+D24</f>
        <v>139000</v>
      </c>
      <c r="E22" s="101"/>
      <c r="F22" s="101"/>
      <c r="G22" s="101"/>
      <c r="H22" s="101"/>
      <c r="I22" s="101"/>
      <c r="J22" s="101"/>
      <c r="K22" s="101">
        <v>139000</v>
      </c>
      <c r="L22" s="102">
        <f>+K22</f>
        <v>139000</v>
      </c>
    </row>
    <row r="23" spans="1:12" s="89" customFormat="1" ht="12.75" hidden="1">
      <c r="A23" s="104">
        <v>311</v>
      </c>
      <c r="B23" s="91" t="s">
        <v>24</v>
      </c>
      <c r="C23" s="92"/>
      <c r="D23" s="92"/>
      <c r="E23" s="92"/>
      <c r="F23" s="92"/>
      <c r="G23" s="92"/>
      <c r="H23" s="92"/>
      <c r="I23" s="92"/>
      <c r="J23" s="92"/>
      <c r="K23" s="92"/>
      <c r="L23" s="93"/>
    </row>
    <row r="24" spans="1:12" s="89" customFormat="1" ht="12.75">
      <c r="A24" s="105">
        <v>312</v>
      </c>
      <c r="B24" s="106" t="s">
        <v>25</v>
      </c>
      <c r="C24" s="107">
        <v>139000</v>
      </c>
      <c r="D24" s="107">
        <v>139000</v>
      </c>
      <c r="E24" s="107"/>
      <c r="F24" s="107"/>
      <c r="G24" s="107"/>
      <c r="H24" s="107"/>
      <c r="I24" s="107"/>
      <c r="J24" s="107"/>
      <c r="K24" s="107"/>
      <c r="L24" s="108"/>
    </row>
    <row r="25" spans="1:12" s="89" customFormat="1" ht="12.75" hidden="1">
      <c r="A25" s="104">
        <v>313</v>
      </c>
      <c r="B25" s="91" t="s">
        <v>26</v>
      </c>
      <c r="C25" s="92"/>
      <c r="D25" s="92"/>
      <c r="E25" s="92"/>
      <c r="F25" s="92"/>
      <c r="G25" s="92"/>
      <c r="H25" s="92"/>
      <c r="I25" s="92"/>
      <c r="J25" s="92"/>
      <c r="K25" s="92"/>
      <c r="L25" s="93"/>
    </row>
    <row r="26" spans="1:12" s="89" customFormat="1" ht="12.75" hidden="1">
      <c r="A26" s="90">
        <v>32</v>
      </c>
      <c r="B26" s="103" t="s">
        <v>27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2"/>
    </row>
    <row r="27" spans="1:12" s="89" customFormat="1" ht="12.75" hidden="1">
      <c r="A27" s="105">
        <v>321</v>
      </c>
      <c r="B27" s="106" t="s">
        <v>28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8"/>
    </row>
    <row r="28" spans="1:12" s="89" customFormat="1" ht="12.75">
      <c r="A28" s="113"/>
      <c r="B28" s="110" t="s">
        <v>79</v>
      </c>
      <c r="C28" s="114">
        <f>+C21</f>
        <v>139000</v>
      </c>
      <c r="D28" s="114">
        <f>+D21</f>
        <v>139000</v>
      </c>
      <c r="E28" s="111">
        <f aca="true" t="shared" si="2" ref="E28:J28">+E21</f>
        <v>0</v>
      </c>
      <c r="F28" s="111">
        <f t="shared" si="2"/>
        <v>0</v>
      </c>
      <c r="G28" s="111">
        <f t="shared" si="2"/>
        <v>0</v>
      </c>
      <c r="H28" s="111">
        <f t="shared" si="2"/>
        <v>0</v>
      </c>
      <c r="I28" s="111">
        <f t="shared" si="2"/>
        <v>0</v>
      </c>
      <c r="J28" s="111">
        <f t="shared" si="2"/>
        <v>0</v>
      </c>
      <c r="K28" s="111">
        <f>+K21</f>
        <v>139000</v>
      </c>
      <c r="L28" s="112">
        <f>+L21</f>
        <v>139000</v>
      </c>
    </row>
    <row r="29" spans="1:12" s="89" customFormat="1" ht="26.25">
      <c r="A29" s="149">
        <v>2201</v>
      </c>
      <c r="B29" s="151" t="s">
        <v>80</v>
      </c>
      <c r="C29" s="152">
        <f>+C40+C57+C74</f>
        <v>629319.34</v>
      </c>
      <c r="D29" s="152">
        <f aca="true" t="shared" si="3" ref="D29:L29">+D40+D57+D74</f>
        <v>578925.34</v>
      </c>
      <c r="E29" s="152">
        <f t="shared" si="3"/>
        <v>45000</v>
      </c>
      <c r="F29" s="152">
        <f t="shared" si="3"/>
        <v>0</v>
      </c>
      <c r="G29" s="152">
        <f t="shared" si="3"/>
        <v>5394</v>
      </c>
      <c r="H29" s="152">
        <f t="shared" si="3"/>
        <v>0</v>
      </c>
      <c r="I29" s="152">
        <f t="shared" si="3"/>
        <v>0</v>
      </c>
      <c r="J29" s="152">
        <f t="shared" si="3"/>
        <v>0</v>
      </c>
      <c r="K29" s="152">
        <f t="shared" si="3"/>
        <v>623925</v>
      </c>
      <c r="L29" s="175">
        <f t="shared" si="3"/>
        <v>623925</v>
      </c>
    </row>
    <row r="30" spans="1:12" s="89" customFormat="1" ht="12.75">
      <c r="A30" s="96" t="s">
        <v>81</v>
      </c>
      <c r="B30" s="118" t="s">
        <v>82</v>
      </c>
      <c r="C30" s="98"/>
      <c r="D30" s="94"/>
      <c r="E30" s="94"/>
      <c r="F30" s="94"/>
      <c r="G30" s="94"/>
      <c r="H30" s="94"/>
      <c r="I30" s="94"/>
      <c r="J30" s="94"/>
      <c r="K30" s="94"/>
      <c r="L30" s="95"/>
    </row>
    <row r="31" spans="1:12" s="89" customFormat="1" ht="12.75" customHeight="1" hidden="1">
      <c r="A31" s="99">
        <v>12007</v>
      </c>
      <c r="B31" s="119" t="s">
        <v>83</v>
      </c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2" s="89" customFormat="1" ht="12.75">
      <c r="A32" s="90">
        <v>3</v>
      </c>
      <c r="B32" s="103" t="s">
        <v>22</v>
      </c>
      <c r="C32" s="101">
        <f>+C33+C38</f>
        <v>287727</v>
      </c>
      <c r="D32" s="101">
        <f>+C32</f>
        <v>287727</v>
      </c>
      <c r="E32" s="101"/>
      <c r="F32" s="101"/>
      <c r="G32" s="101"/>
      <c r="H32" s="101"/>
      <c r="I32" s="101"/>
      <c r="J32" s="101"/>
      <c r="K32" s="101">
        <f>+K33+K38</f>
        <v>287727</v>
      </c>
      <c r="L32" s="102">
        <f>+K32</f>
        <v>287727</v>
      </c>
    </row>
    <row r="33" spans="1:12" s="89" customFormat="1" ht="12.75">
      <c r="A33" s="90">
        <v>32</v>
      </c>
      <c r="B33" s="103" t="s">
        <v>27</v>
      </c>
      <c r="C33" s="101">
        <f>SUM(C34:C37)</f>
        <v>285727</v>
      </c>
      <c r="D33" s="101">
        <f aca="true" t="shared" si="4" ref="D33:D40">+C33</f>
        <v>285727</v>
      </c>
      <c r="E33" s="101"/>
      <c r="F33" s="101"/>
      <c r="G33" s="101"/>
      <c r="H33" s="101"/>
      <c r="I33" s="101"/>
      <c r="J33" s="101"/>
      <c r="K33" s="101">
        <f>+D33</f>
        <v>285727</v>
      </c>
      <c r="L33" s="102">
        <f>+K33</f>
        <v>285727</v>
      </c>
    </row>
    <row r="34" spans="1:12" s="89" customFormat="1" ht="12.75">
      <c r="A34" s="104">
        <v>321</v>
      </c>
      <c r="B34" s="91" t="s">
        <v>28</v>
      </c>
      <c r="C34" s="92">
        <v>33000</v>
      </c>
      <c r="D34" s="92">
        <f t="shared" si="4"/>
        <v>33000</v>
      </c>
      <c r="E34" s="92"/>
      <c r="F34" s="92"/>
      <c r="G34" s="92"/>
      <c r="H34" s="92"/>
      <c r="I34" s="92"/>
      <c r="J34" s="92"/>
      <c r="K34" s="92"/>
      <c r="L34" s="93"/>
    </row>
    <row r="35" spans="1:12" s="89" customFormat="1" ht="12.75">
      <c r="A35" s="104">
        <v>322</v>
      </c>
      <c r="B35" s="91" t="s">
        <v>29</v>
      </c>
      <c r="C35" s="92">
        <v>123027</v>
      </c>
      <c r="D35" s="92">
        <f t="shared" si="4"/>
        <v>123027</v>
      </c>
      <c r="E35" s="92"/>
      <c r="F35" s="92"/>
      <c r="G35" s="92"/>
      <c r="H35" s="92"/>
      <c r="I35" s="92"/>
      <c r="J35" s="92"/>
      <c r="K35" s="92"/>
      <c r="L35" s="93"/>
    </row>
    <row r="36" spans="1:12" s="89" customFormat="1" ht="12.75">
      <c r="A36" s="104">
        <v>323</v>
      </c>
      <c r="B36" s="91" t="s">
        <v>30</v>
      </c>
      <c r="C36" s="92">
        <f>14000+45200+1500+36000+4000+5000+10000+8000</f>
        <v>123700</v>
      </c>
      <c r="D36" s="92">
        <f t="shared" si="4"/>
        <v>123700</v>
      </c>
      <c r="E36" s="92"/>
      <c r="F36" s="92"/>
      <c r="G36" s="92"/>
      <c r="H36" s="92"/>
      <c r="I36" s="92"/>
      <c r="J36" s="92"/>
      <c r="K36" s="92"/>
      <c r="L36" s="93"/>
    </row>
    <row r="37" spans="1:12" s="89" customFormat="1" ht="12.75">
      <c r="A37" s="104">
        <v>329</v>
      </c>
      <c r="B37" s="91" t="s">
        <v>84</v>
      </c>
      <c r="C37" s="92">
        <f>5000+500+500</f>
        <v>6000</v>
      </c>
      <c r="D37" s="92">
        <f t="shared" si="4"/>
        <v>6000</v>
      </c>
      <c r="E37" s="92"/>
      <c r="F37" s="92"/>
      <c r="G37" s="92"/>
      <c r="H37" s="92"/>
      <c r="I37" s="92"/>
      <c r="J37" s="92"/>
      <c r="K37" s="92"/>
      <c r="L37" s="93"/>
    </row>
    <row r="38" spans="1:12" s="89" customFormat="1" ht="12.75">
      <c r="A38" s="90">
        <v>34</v>
      </c>
      <c r="B38" s="103" t="s">
        <v>32</v>
      </c>
      <c r="C38" s="101">
        <f>+C39</f>
        <v>2000</v>
      </c>
      <c r="D38" s="101">
        <f t="shared" si="4"/>
        <v>2000</v>
      </c>
      <c r="E38" s="101"/>
      <c r="F38" s="101"/>
      <c r="G38" s="101"/>
      <c r="H38" s="101"/>
      <c r="I38" s="101"/>
      <c r="J38" s="101"/>
      <c r="K38" s="101">
        <f>+D38</f>
        <v>2000</v>
      </c>
      <c r="L38" s="102">
        <f>+K38</f>
        <v>2000</v>
      </c>
    </row>
    <row r="39" spans="1:12" s="89" customFormat="1" ht="12.75">
      <c r="A39" s="105">
        <v>343</v>
      </c>
      <c r="B39" s="106" t="s">
        <v>33</v>
      </c>
      <c r="C39" s="92">
        <v>2000</v>
      </c>
      <c r="D39" s="92">
        <f t="shared" si="4"/>
        <v>2000</v>
      </c>
      <c r="E39" s="107"/>
      <c r="F39" s="107"/>
      <c r="G39" s="107"/>
      <c r="H39" s="107"/>
      <c r="I39" s="107"/>
      <c r="J39" s="107"/>
      <c r="K39" s="107"/>
      <c r="L39" s="108"/>
    </row>
    <row r="40" spans="1:12" s="89" customFormat="1" ht="12.75">
      <c r="A40" s="120"/>
      <c r="B40" s="121" t="s">
        <v>85</v>
      </c>
      <c r="C40" s="111">
        <f>+C33+C38</f>
        <v>287727</v>
      </c>
      <c r="D40" s="111">
        <f t="shared" si="4"/>
        <v>287727</v>
      </c>
      <c r="E40" s="111">
        <f aca="true" t="shared" si="5" ref="E40:L40">+E32</f>
        <v>0</v>
      </c>
      <c r="F40" s="111">
        <f t="shared" si="5"/>
        <v>0</v>
      </c>
      <c r="G40" s="111">
        <f t="shared" si="5"/>
        <v>0</v>
      </c>
      <c r="H40" s="111">
        <f t="shared" si="5"/>
        <v>0</v>
      </c>
      <c r="I40" s="111">
        <f t="shared" si="5"/>
        <v>0</v>
      </c>
      <c r="J40" s="111">
        <f t="shared" si="5"/>
        <v>0</v>
      </c>
      <c r="K40" s="111">
        <f t="shared" si="5"/>
        <v>287727</v>
      </c>
      <c r="L40" s="112">
        <f t="shared" si="5"/>
        <v>287727</v>
      </c>
    </row>
    <row r="41" spans="1:12" s="89" customFormat="1" ht="12.75">
      <c r="A41" s="96" t="s">
        <v>86</v>
      </c>
      <c r="B41" s="118" t="s">
        <v>87</v>
      </c>
      <c r="C41" s="98"/>
      <c r="D41" s="94"/>
      <c r="E41" s="94"/>
      <c r="F41" s="94"/>
      <c r="G41" s="94"/>
      <c r="H41" s="94"/>
      <c r="I41" s="94"/>
      <c r="J41" s="94"/>
      <c r="K41" s="94"/>
      <c r="L41" s="95"/>
    </row>
    <row r="42" spans="1:12" s="89" customFormat="1" ht="12.75" customHeight="1" hidden="1">
      <c r="A42" s="99">
        <v>12007</v>
      </c>
      <c r="B42" s="119" t="s">
        <v>83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</row>
    <row r="43" spans="1:12" s="89" customFormat="1" ht="12.75">
      <c r="A43" s="90">
        <v>3</v>
      </c>
      <c r="B43" s="103" t="s">
        <v>22</v>
      </c>
      <c r="C43" s="101">
        <f>+C48</f>
        <v>291198.33999999997</v>
      </c>
      <c r="D43" s="101">
        <f>+C43</f>
        <v>291198.33999999997</v>
      </c>
      <c r="E43" s="101"/>
      <c r="F43" s="101"/>
      <c r="G43" s="101"/>
      <c r="H43" s="101"/>
      <c r="I43" s="101"/>
      <c r="J43" s="101"/>
      <c r="K43" s="101">
        <f>+K48</f>
        <v>291198</v>
      </c>
      <c r="L43" s="102">
        <f>+K43</f>
        <v>291198</v>
      </c>
    </row>
    <row r="44" spans="1:12" s="89" customFormat="1" ht="12.75" hidden="1">
      <c r="A44" s="90">
        <v>31</v>
      </c>
      <c r="B44" s="103" t="s">
        <v>23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1:12" s="89" customFormat="1" ht="12.75" hidden="1">
      <c r="A45" s="104">
        <v>311</v>
      </c>
      <c r="B45" s="91" t="s">
        <v>24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s="89" customFormat="1" ht="12.75" hidden="1">
      <c r="A46" s="104">
        <v>312</v>
      </c>
      <c r="B46" s="91" t="s">
        <v>25</v>
      </c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s="89" customFormat="1" ht="12.75" hidden="1">
      <c r="A47" s="104">
        <v>313</v>
      </c>
      <c r="B47" s="91" t="s">
        <v>26</v>
      </c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2" s="89" customFormat="1" ht="12.75">
      <c r="A48" s="90">
        <v>32</v>
      </c>
      <c r="B48" s="103" t="s">
        <v>27</v>
      </c>
      <c r="C48" s="101">
        <f>SUM(C49:C52)</f>
        <v>291198.33999999997</v>
      </c>
      <c r="D48" s="101">
        <f aca="true" t="shared" si="6" ref="D48:D56">+C48</f>
        <v>291198.33999999997</v>
      </c>
      <c r="E48" s="101"/>
      <c r="F48" s="101"/>
      <c r="G48" s="101"/>
      <c r="H48" s="101"/>
      <c r="I48" s="101"/>
      <c r="J48" s="101"/>
      <c r="K48" s="101">
        <v>291198</v>
      </c>
      <c r="L48" s="102">
        <f>+K48</f>
        <v>291198</v>
      </c>
    </row>
    <row r="49" spans="1:12" s="89" customFormat="1" ht="12.75">
      <c r="A49" s="104">
        <v>321</v>
      </c>
      <c r="B49" s="91" t="s">
        <v>28</v>
      </c>
      <c r="C49" s="92">
        <v>84828.34</v>
      </c>
      <c r="D49" s="92">
        <f t="shared" si="6"/>
        <v>84828.34</v>
      </c>
      <c r="E49" s="92"/>
      <c r="F49" s="92"/>
      <c r="G49" s="92"/>
      <c r="H49" s="92"/>
      <c r="I49" s="92"/>
      <c r="J49" s="92"/>
      <c r="K49" s="92"/>
      <c r="L49" s="93"/>
    </row>
    <row r="50" spans="1:12" s="89" customFormat="1" ht="12.75">
      <c r="A50" s="104">
        <v>322</v>
      </c>
      <c r="B50" s="91" t="s">
        <v>29</v>
      </c>
      <c r="C50" s="92">
        <v>173647</v>
      </c>
      <c r="D50" s="92">
        <f t="shared" si="6"/>
        <v>173647</v>
      </c>
      <c r="E50" s="92"/>
      <c r="F50" s="92"/>
      <c r="G50" s="92"/>
      <c r="H50" s="92"/>
      <c r="I50" s="92"/>
      <c r="J50" s="92"/>
      <c r="K50" s="92"/>
      <c r="L50" s="93"/>
    </row>
    <row r="51" spans="1:12" s="89" customFormat="1" ht="14.25" customHeight="1">
      <c r="A51" s="104">
        <v>323</v>
      </c>
      <c r="B51" s="91" t="s">
        <v>30</v>
      </c>
      <c r="C51" s="92">
        <f>18500+7000</f>
        <v>25500</v>
      </c>
      <c r="D51" s="92">
        <f t="shared" si="6"/>
        <v>25500</v>
      </c>
      <c r="E51" s="92"/>
      <c r="F51" s="92"/>
      <c r="G51" s="92"/>
      <c r="H51" s="92"/>
      <c r="I51" s="92"/>
      <c r="J51" s="92"/>
      <c r="K51" s="92"/>
      <c r="L51" s="93"/>
    </row>
    <row r="52" spans="1:12" s="89" customFormat="1" ht="18" customHeight="1">
      <c r="A52" s="104">
        <v>329</v>
      </c>
      <c r="B52" s="91" t="s">
        <v>31</v>
      </c>
      <c r="C52" s="92">
        <v>7223</v>
      </c>
      <c r="D52" s="92">
        <f t="shared" si="6"/>
        <v>7223</v>
      </c>
      <c r="E52" s="92"/>
      <c r="F52" s="92"/>
      <c r="G52" s="92"/>
      <c r="H52" s="92"/>
      <c r="I52" s="92"/>
      <c r="J52" s="92"/>
      <c r="K52" s="92"/>
      <c r="L52" s="93"/>
    </row>
    <row r="53" spans="1:12" s="89" customFormat="1" ht="12.75" hidden="1">
      <c r="A53" s="90">
        <v>38</v>
      </c>
      <c r="B53" s="103" t="s">
        <v>88</v>
      </c>
      <c r="C53" s="101">
        <v>0</v>
      </c>
      <c r="D53" s="101">
        <f t="shared" si="6"/>
        <v>0</v>
      </c>
      <c r="E53" s="101"/>
      <c r="F53" s="101"/>
      <c r="G53" s="101"/>
      <c r="H53" s="101"/>
      <c r="I53" s="101"/>
      <c r="J53" s="101"/>
      <c r="K53" s="101">
        <v>0</v>
      </c>
      <c r="L53" s="102">
        <v>0</v>
      </c>
    </row>
    <row r="54" spans="1:12" s="89" customFormat="1" ht="12.75" hidden="1">
      <c r="A54" s="104">
        <v>383</v>
      </c>
      <c r="B54" s="91" t="s">
        <v>89</v>
      </c>
      <c r="C54" s="92"/>
      <c r="D54" s="92">
        <f t="shared" si="6"/>
        <v>0</v>
      </c>
      <c r="E54" s="92"/>
      <c r="F54" s="92"/>
      <c r="G54" s="92"/>
      <c r="H54" s="92"/>
      <c r="I54" s="92"/>
      <c r="J54" s="92"/>
      <c r="K54" s="92"/>
      <c r="L54" s="93"/>
    </row>
    <row r="55" spans="1:12" s="89" customFormat="1" ht="12.75" hidden="1">
      <c r="A55" s="90">
        <v>4</v>
      </c>
      <c r="B55" s="103" t="s">
        <v>90</v>
      </c>
      <c r="C55" s="101">
        <v>0</v>
      </c>
      <c r="D55" s="101">
        <f t="shared" si="6"/>
        <v>0</v>
      </c>
      <c r="E55" s="101"/>
      <c r="F55" s="101"/>
      <c r="G55" s="101"/>
      <c r="H55" s="101"/>
      <c r="I55" s="101"/>
      <c r="J55" s="101"/>
      <c r="K55" s="101">
        <v>0</v>
      </c>
      <c r="L55" s="102">
        <v>0</v>
      </c>
    </row>
    <row r="56" spans="1:12" s="89" customFormat="1" ht="12.75" hidden="1">
      <c r="A56" s="105">
        <v>422</v>
      </c>
      <c r="B56" s="106" t="s">
        <v>91</v>
      </c>
      <c r="C56" s="107"/>
      <c r="D56" s="107">
        <f t="shared" si="6"/>
        <v>0</v>
      </c>
      <c r="E56" s="107"/>
      <c r="F56" s="107"/>
      <c r="G56" s="107"/>
      <c r="H56" s="107"/>
      <c r="I56" s="107"/>
      <c r="J56" s="107"/>
      <c r="K56" s="107"/>
      <c r="L56" s="108"/>
    </row>
    <row r="57" spans="1:12" s="89" customFormat="1" ht="14.25" customHeight="1">
      <c r="A57" s="120"/>
      <c r="B57" s="110" t="s">
        <v>92</v>
      </c>
      <c r="C57" s="111">
        <f>+C43</f>
        <v>291198.33999999997</v>
      </c>
      <c r="D57" s="111">
        <f aca="true" t="shared" si="7" ref="D57:L57">+D43</f>
        <v>291198.33999999997</v>
      </c>
      <c r="E57" s="111">
        <f t="shared" si="7"/>
        <v>0</v>
      </c>
      <c r="F57" s="111">
        <f t="shared" si="7"/>
        <v>0</v>
      </c>
      <c r="G57" s="111">
        <f t="shared" si="7"/>
        <v>0</v>
      </c>
      <c r="H57" s="111">
        <f t="shared" si="7"/>
        <v>0</v>
      </c>
      <c r="I57" s="111">
        <f t="shared" si="7"/>
        <v>0</v>
      </c>
      <c r="J57" s="111">
        <f t="shared" si="7"/>
        <v>0</v>
      </c>
      <c r="K57" s="111">
        <f t="shared" si="7"/>
        <v>291198</v>
      </c>
      <c r="L57" s="112">
        <f t="shared" si="7"/>
        <v>291198</v>
      </c>
    </row>
    <row r="58" spans="1:12" s="89" customFormat="1" ht="12.75">
      <c r="A58" s="96" t="s">
        <v>93</v>
      </c>
      <c r="B58" s="118" t="s">
        <v>94</v>
      </c>
      <c r="C58" s="98"/>
      <c r="D58" s="94"/>
      <c r="E58" s="94"/>
      <c r="F58" s="94"/>
      <c r="G58" s="94"/>
      <c r="H58" s="94"/>
      <c r="I58" s="94"/>
      <c r="J58" s="94"/>
      <c r="K58" s="94"/>
      <c r="L58" s="95"/>
    </row>
    <row r="59" spans="1:12" s="89" customFormat="1" ht="12.75" customHeight="1" hidden="1">
      <c r="A59" s="99">
        <v>32400</v>
      </c>
      <c r="B59" s="119" t="s">
        <v>95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2"/>
    </row>
    <row r="60" spans="1:12" s="89" customFormat="1" ht="12.75">
      <c r="A60" s="90">
        <v>3</v>
      </c>
      <c r="B60" s="103" t="s">
        <v>22</v>
      </c>
      <c r="C60" s="101">
        <f>+C65</f>
        <v>38144</v>
      </c>
      <c r="D60" s="101"/>
      <c r="E60" s="101">
        <f>+E65</f>
        <v>32750</v>
      </c>
      <c r="F60" s="101"/>
      <c r="G60" s="101">
        <f>+G65</f>
        <v>5394</v>
      </c>
      <c r="H60" s="101"/>
      <c r="I60" s="101"/>
      <c r="J60" s="101"/>
      <c r="K60" s="101">
        <f>+K65+K72</f>
        <v>45000</v>
      </c>
      <c r="L60" s="102">
        <f>+K60</f>
        <v>45000</v>
      </c>
    </row>
    <row r="61" spans="1:12" s="89" customFormat="1" ht="12.75" hidden="1">
      <c r="A61" s="90">
        <v>31</v>
      </c>
      <c r="B61" s="103" t="s">
        <v>23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1:12" s="89" customFormat="1" ht="12.75" hidden="1">
      <c r="A62" s="104">
        <v>311</v>
      </c>
      <c r="B62" s="91" t="s">
        <v>24</v>
      </c>
      <c r="C62" s="92"/>
      <c r="D62" s="92"/>
      <c r="E62" s="92"/>
      <c r="F62" s="92"/>
      <c r="G62" s="92"/>
      <c r="H62" s="92"/>
      <c r="I62" s="92"/>
      <c r="J62" s="92"/>
      <c r="K62" s="92"/>
      <c r="L62" s="93"/>
    </row>
    <row r="63" spans="1:12" s="89" customFormat="1" ht="12.75" hidden="1">
      <c r="A63" s="104">
        <v>312</v>
      </c>
      <c r="B63" s="91" t="s">
        <v>25</v>
      </c>
      <c r="C63" s="92"/>
      <c r="D63" s="92"/>
      <c r="E63" s="92"/>
      <c r="F63" s="92"/>
      <c r="G63" s="92"/>
      <c r="H63" s="92"/>
      <c r="I63" s="92"/>
      <c r="J63" s="92"/>
      <c r="K63" s="92"/>
      <c r="L63" s="93"/>
    </row>
    <row r="64" spans="1:12" s="89" customFormat="1" ht="12.75" hidden="1">
      <c r="A64" s="104">
        <v>313</v>
      </c>
      <c r="B64" s="91" t="s">
        <v>26</v>
      </c>
      <c r="C64" s="92"/>
      <c r="D64" s="92"/>
      <c r="E64" s="92"/>
      <c r="F64" s="92"/>
      <c r="G64" s="92"/>
      <c r="H64" s="92"/>
      <c r="I64" s="92"/>
      <c r="J64" s="92"/>
      <c r="K64" s="92"/>
      <c r="L64" s="93"/>
    </row>
    <row r="65" spans="1:12" s="89" customFormat="1" ht="12.75">
      <c r="A65" s="90">
        <v>32</v>
      </c>
      <c r="B65" s="103" t="s">
        <v>27</v>
      </c>
      <c r="C65" s="101">
        <f>SUM(C67:C69)</f>
        <v>38144</v>
      </c>
      <c r="D65" s="101"/>
      <c r="E65" s="101">
        <f>SUM(E67:E69)</f>
        <v>32750</v>
      </c>
      <c r="F65" s="101"/>
      <c r="G65" s="101">
        <f>SUM(G67:G69)</f>
        <v>5394</v>
      </c>
      <c r="H65" s="101"/>
      <c r="I65" s="101"/>
      <c r="J65" s="101"/>
      <c r="K65" s="101">
        <v>32750</v>
      </c>
      <c r="L65" s="102">
        <f>+K65</f>
        <v>32750</v>
      </c>
    </row>
    <row r="66" spans="1:12" s="89" customFormat="1" ht="12.75" hidden="1">
      <c r="A66" s="104">
        <v>321</v>
      </c>
      <c r="B66" s="91" t="s">
        <v>28</v>
      </c>
      <c r="C66" s="92"/>
      <c r="D66" s="92"/>
      <c r="E66" s="92"/>
      <c r="F66" s="92"/>
      <c r="G66" s="92"/>
      <c r="H66" s="92"/>
      <c r="I66" s="92"/>
      <c r="J66" s="92"/>
      <c r="K66" s="92"/>
      <c r="L66" s="93"/>
    </row>
    <row r="67" spans="1:12" s="89" customFormat="1" ht="12.75">
      <c r="A67" s="104">
        <v>322</v>
      </c>
      <c r="B67" s="91" t="s">
        <v>29</v>
      </c>
      <c r="C67" s="92">
        <v>18750</v>
      </c>
      <c r="D67" s="92"/>
      <c r="E67" s="92">
        <v>18750</v>
      </c>
      <c r="F67" s="92"/>
      <c r="G67" s="92"/>
      <c r="H67" s="92"/>
      <c r="I67" s="92"/>
      <c r="J67" s="92"/>
      <c r="K67" s="92"/>
      <c r="L67" s="93"/>
    </row>
    <row r="68" spans="1:12" s="89" customFormat="1" ht="14.25" customHeight="1">
      <c r="A68" s="104">
        <v>323</v>
      </c>
      <c r="B68" s="91" t="s">
        <v>30</v>
      </c>
      <c r="C68" s="92">
        <v>14000</v>
      </c>
      <c r="D68" s="92"/>
      <c r="E68" s="92">
        <v>14000</v>
      </c>
      <c r="F68" s="92"/>
      <c r="G68" s="92"/>
      <c r="H68" s="92"/>
      <c r="I68" s="92"/>
      <c r="J68" s="92"/>
      <c r="K68" s="92"/>
      <c r="L68" s="93"/>
    </row>
    <row r="69" spans="1:12" s="89" customFormat="1" ht="26.25">
      <c r="A69" s="104">
        <v>324</v>
      </c>
      <c r="B69" s="91" t="s">
        <v>96</v>
      </c>
      <c r="C69" s="92">
        <v>5394</v>
      </c>
      <c r="D69" s="92"/>
      <c r="E69" s="92"/>
      <c r="F69" s="92"/>
      <c r="G69" s="92">
        <v>5394</v>
      </c>
      <c r="H69" s="92"/>
      <c r="I69" s="92"/>
      <c r="J69" s="92"/>
      <c r="K69" s="92"/>
      <c r="L69" s="93"/>
    </row>
    <row r="70" spans="1:12" s="89" customFormat="1" ht="12.75" hidden="1">
      <c r="A70" s="90">
        <v>38</v>
      </c>
      <c r="B70" s="103" t="s">
        <v>88</v>
      </c>
      <c r="C70" s="101">
        <v>0</v>
      </c>
      <c r="D70" s="101">
        <f>SUM(D71)</f>
        <v>0</v>
      </c>
      <c r="E70" s="101">
        <v>0</v>
      </c>
      <c r="F70" s="101"/>
      <c r="G70" s="101">
        <v>0</v>
      </c>
      <c r="H70" s="101"/>
      <c r="I70" s="101"/>
      <c r="J70" s="101"/>
      <c r="K70" s="101">
        <v>0</v>
      </c>
      <c r="L70" s="102">
        <v>0</v>
      </c>
    </row>
    <row r="71" spans="1:12" s="89" customFormat="1" ht="12.75" hidden="1">
      <c r="A71" s="104">
        <v>383</v>
      </c>
      <c r="B71" s="91" t="s">
        <v>89</v>
      </c>
      <c r="C71" s="92"/>
      <c r="D71" s="92"/>
      <c r="E71" s="92"/>
      <c r="F71" s="92"/>
      <c r="G71" s="92"/>
      <c r="H71" s="92"/>
      <c r="I71" s="92"/>
      <c r="J71" s="92"/>
      <c r="K71" s="92"/>
      <c r="L71" s="93"/>
    </row>
    <row r="72" spans="1:12" s="89" customFormat="1" ht="12.75">
      <c r="A72" s="90">
        <v>4</v>
      </c>
      <c r="B72" s="103" t="s">
        <v>90</v>
      </c>
      <c r="C72" s="101">
        <f>+C73</f>
        <v>12250</v>
      </c>
      <c r="D72" s="101"/>
      <c r="E72" s="101">
        <f>+E73</f>
        <v>12250</v>
      </c>
      <c r="F72" s="101"/>
      <c r="G72" s="101">
        <f>+G73</f>
        <v>0</v>
      </c>
      <c r="H72" s="101"/>
      <c r="I72" s="101"/>
      <c r="J72" s="101"/>
      <c r="K72" s="101">
        <v>12250</v>
      </c>
      <c r="L72" s="102">
        <v>12250</v>
      </c>
    </row>
    <row r="73" spans="1:12" s="89" customFormat="1" ht="12.75">
      <c r="A73" s="105">
        <v>422</v>
      </c>
      <c r="B73" s="106" t="s">
        <v>91</v>
      </c>
      <c r="C73" s="107">
        <v>12250</v>
      </c>
      <c r="D73" s="107"/>
      <c r="E73" s="107">
        <v>12250</v>
      </c>
      <c r="F73" s="107"/>
      <c r="G73" s="107"/>
      <c r="H73" s="107"/>
      <c r="I73" s="107"/>
      <c r="J73" s="107"/>
      <c r="K73" s="107"/>
      <c r="L73" s="108"/>
    </row>
    <row r="74" spans="1:12" s="89" customFormat="1" ht="12.75">
      <c r="A74" s="122"/>
      <c r="B74" s="110" t="s">
        <v>97</v>
      </c>
      <c r="C74" s="111">
        <f>+C65+C72</f>
        <v>50394</v>
      </c>
      <c r="D74" s="111">
        <f aca="true" t="shared" si="8" ref="D74:K74">+D65+D72</f>
        <v>0</v>
      </c>
      <c r="E74" s="111">
        <f t="shared" si="8"/>
        <v>45000</v>
      </c>
      <c r="F74" s="111"/>
      <c r="G74" s="111">
        <f>+G65+G72</f>
        <v>5394</v>
      </c>
      <c r="H74" s="111">
        <f t="shared" si="8"/>
        <v>0</v>
      </c>
      <c r="I74" s="111">
        <f t="shared" si="8"/>
        <v>0</v>
      </c>
      <c r="J74" s="111">
        <f t="shared" si="8"/>
        <v>0</v>
      </c>
      <c r="K74" s="123">
        <f t="shared" si="8"/>
        <v>45000</v>
      </c>
      <c r="L74" s="112">
        <f>+K74</f>
        <v>45000</v>
      </c>
    </row>
    <row r="75" spans="1:12" s="89" customFormat="1" ht="26.25">
      <c r="A75" s="149">
        <v>2301</v>
      </c>
      <c r="B75" s="151" t="s">
        <v>98</v>
      </c>
      <c r="C75" s="152">
        <f>+C104+C110</f>
        <v>82000</v>
      </c>
      <c r="D75" s="152">
        <f aca="true" t="shared" si="9" ref="D75:L75">+D104+D110</f>
        <v>10000</v>
      </c>
      <c r="E75" s="152">
        <f t="shared" si="9"/>
        <v>0</v>
      </c>
      <c r="F75" s="152">
        <f t="shared" si="9"/>
        <v>0</v>
      </c>
      <c r="G75" s="152">
        <f t="shared" si="9"/>
        <v>72000</v>
      </c>
      <c r="H75" s="152">
        <f t="shared" si="9"/>
        <v>0</v>
      </c>
      <c r="I75" s="152">
        <f t="shared" si="9"/>
        <v>0</v>
      </c>
      <c r="J75" s="152">
        <f t="shared" si="9"/>
        <v>0</v>
      </c>
      <c r="K75" s="152">
        <f t="shared" si="9"/>
        <v>0</v>
      </c>
      <c r="L75" s="175">
        <f t="shared" si="9"/>
        <v>0</v>
      </c>
    </row>
    <row r="76" spans="1:12" s="89" customFormat="1" ht="12.75" customHeight="1" hidden="1">
      <c r="A76" s="124" t="s">
        <v>99</v>
      </c>
      <c r="B76" s="103" t="s">
        <v>48</v>
      </c>
      <c r="C76" s="101" t="s">
        <v>100</v>
      </c>
      <c r="D76" s="101"/>
      <c r="E76" s="101"/>
      <c r="F76" s="101"/>
      <c r="G76" s="101"/>
      <c r="H76" s="101"/>
      <c r="I76" s="101"/>
      <c r="J76" s="101"/>
      <c r="K76" s="101"/>
      <c r="L76" s="102"/>
    </row>
    <row r="77" spans="1:12" s="89" customFormat="1" ht="12.75" customHeight="1" hidden="1">
      <c r="A77" s="90">
        <v>11</v>
      </c>
      <c r="B77" s="103" t="s">
        <v>78</v>
      </c>
      <c r="C77" s="101" t="s">
        <v>83</v>
      </c>
      <c r="D77" s="101"/>
      <c r="E77" s="101"/>
      <c r="F77" s="101"/>
      <c r="G77" s="101"/>
      <c r="H77" s="101"/>
      <c r="I77" s="101"/>
      <c r="J77" s="101"/>
      <c r="K77" s="101"/>
      <c r="L77" s="102"/>
    </row>
    <row r="78" spans="1:12" s="89" customFormat="1" ht="12.75" hidden="1">
      <c r="A78" s="90">
        <v>3</v>
      </c>
      <c r="B78" s="103" t="s">
        <v>22</v>
      </c>
      <c r="C78" s="101">
        <v>0</v>
      </c>
      <c r="D78" s="101">
        <f>+D82+D79</f>
        <v>0</v>
      </c>
      <c r="E78" s="101"/>
      <c r="F78" s="101"/>
      <c r="G78" s="101"/>
      <c r="H78" s="101"/>
      <c r="I78" s="101"/>
      <c r="J78" s="101"/>
      <c r="K78" s="101">
        <v>0</v>
      </c>
      <c r="L78" s="102">
        <v>0</v>
      </c>
    </row>
    <row r="79" spans="1:12" s="89" customFormat="1" ht="12.75" hidden="1">
      <c r="A79" s="90">
        <v>31</v>
      </c>
      <c r="B79" s="103" t="s">
        <v>23</v>
      </c>
      <c r="C79" s="101">
        <v>0</v>
      </c>
      <c r="D79" s="101"/>
      <c r="E79" s="101"/>
      <c r="F79" s="101"/>
      <c r="G79" s="101"/>
      <c r="H79" s="101"/>
      <c r="I79" s="101"/>
      <c r="J79" s="101"/>
      <c r="K79" s="101"/>
      <c r="L79" s="102"/>
    </row>
    <row r="80" spans="1:12" s="89" customFormat="1" ht="12.75" hidden="1">
      <c r="A80" s="104">
        <v>311</v>
      </c>
      <c r="B80" s="91" t="s">
        <v>24</v>
      </c>
      <c r="C80" s="92">
        <v>0</v>
      </c>
      <c r="D80" s="92"/>
      <c r="E80" s="92"/>
      <c r="F80" s="92"/>
      <c r="G80" s="92"/>
      <c r="H80" s="92"/>
      <c r="I80" s="92"/>
      <c r="J80" s="92"/>
      <c r="K80" s="92"/>
      <c r="L80" s="93"/>
    </row>
    <row r="81" spans="1:12" s="89" customFormat="1" ht="12.75" hidden="1">
      <c r="A81" s="104">
        <v>312</v>
      </c>
      <c r="B81" s="91" t="s">
        <v>25</v>
      </c>
      <c r="C81" s="92">
        <v>0</v>
      </c>
      <c r="D81" s="92"/>
      <c r="E81" s="92"/>
      <c r="F81" s="92"/>
      <c r="G81" s="92"/>
      <c r="H81" s="92"/>
      <c r="I81" s="92"/>
      <c r="J81" s="92"/>
      <c r="K81" s="92"/>
      <c r="L81" s="93"/>
    </row>
    <row r="82" spans="1:12" s="89" customFormat="1" ht="12.75" hidden="1">
      <c r="A82" s="90">
        <v>32</v>
      </c>
      <c r="B82" s="103" t="s">
        <v>27</v>
      </c>
      <c r="C82" s="101">
        <v>0</v>
      </c>
      <c r="D82" s="101">
        <f>SUM(D83:D85)</f>
        <v>0</v>
      </c>
      <c r="E82" s="101"/>
      <c r="F82" s="101"/>
      <c r="G82" s="101"/>
      <c r="H82" s="101"/>
      <c r="I82" s="101"/>
      <c r="J82" s="101"/>
      <c r="K82" s="101">
        <v>0</v>
      </c>
      <c r="L82" s="102">
        <v>0</v>
      </c>
    </row>
    <row r="83" spans="1:12" s="89" customFormat="1" ht="12.75" hidden="1">
      <c r="A83" s="104">
        <v>322</v>
      </c>
      <c r="B83" s="91" t="s">
        <v>29</v>
      </c>
      <c r="C83" s="92">
        <v>0</v>
      </c>
      <c r="D83" s="92"/>
      <c r="E83" s="92"/>
      <c r="F83" s="92"/>
      <c r="G83" s="92"/>
      <c r="H83" s="92"/>
      <c r="I83" s="92"/>
      <c r="J83" s="92"/>
      <c r="K83" s="92"/>
      <c r="L83" s="93"/>
    </row>
    <row r="84" spans="1:12" s="89" customFormat="1" ht="15" customHeight="1" hidden="1">
      <c r="A84" s="104">
        <v>324</v>
      </c>
      <c r="B84" s="91" t="s">
        <v>101</v>
      </c>
      <c r="C84" s="92">
        <v>0</v>
      </c>
      <c r="D84" s="92"/>
      <c r="E84" s="92"/>
      <c r="F84" s="92"/>
      <c r="G84" s="92"/>
      <c r="H84" s="92"/>
      <c r="I84" s="92"/>
      <c r="J84" s="92"/>
      <c r="K84" s="92"/>
      <c r="L84" s="93"/>
    </row>
    <row r="85" spans="1:12" s="89" customFormat="1" ht="12" customHeight="1" hidden="1">
      <c r="A85" s="125">
        <v>329</v>
      </c>
      <c r="B85" s="91" t="s">
        <v>31</v>
      </c>
      <c r="C85" s="107">
        <v>0</v>
      </c>
      <c r="D85" s="107"/>
      <c r="E85" s="107"/>
      <c r="F85" s="107"/>
      <c r="G85" s="107"/>
      <c r="H85" s="107"/>
      <c r="I85" s="107"/>
      <c r="J85" s="107"/>
      <c r="K85" s="107"/>
      <c r="L85" s="108"/>
    </row>
    <row r="86" spans="1:12" s="89" customFormat="1" ht="13.5" hidden="1" thickBot="1">
      <c r="A86" s="90"/>
      <c r="B86" s="126" t="s">
        <v>102</v>
      </c>
      <c r="C86" s="127">
        <v>0</v>
      </c>
      <c r="D86" s="127">
        <f aca="true" t="shared" si="10" ref="D86:L86">+D78</f>
        <v>0</v>
      </c>
      <c r="E86" s="127">
        <f t="shared" si="10"/>
        <v>0</v>
      </c>
      <c r="F86" s="127">
        <f t="shared" si="10"/>
        <v>0</v>
      </c>
      <c r="G86" s="127">
        <f t="shared" si="10"/>
        <v>0</v>
      </c>
      <c r="H86" s="127">
        <f t="shared" si="10"/>
        <v>0</v>
      </c>
      <c r="I86" s="127">
        <f t="shared" si="10"/>
        <v>0</v>
      </c>
      <c r="J86" s="127">
        <f t="shared" si="10"/>
        <v>0</v>
      </c>
      <c r="K86" s="127">
        <f t="shared" si="10"/>
        <v>0</v>
      </c>
      <c r="L86" s="128">
        <f t="shared" si="10"/>
        <v>0</v>
      </c>
    </row>
    <row r="87" spans="1:12" s="89" customFormat="1" ht="12.75" customHeight="1">
      <c r="A87" s="129" t="s">
        <v>103</v>
      </c>
      <c r="B87" s="130" t="s">
        <v>104</v>
      </c>
      <c r="C87" s="98"/>
      <c r="D87" s="94"/>
      <c r="E87" s="94"/>
      <c r="F87" s="94"/>
      <c r="G87" s="94"/>
      <c r="H87" s="94"/>
      <c r="I87" s="94"/>
      <c r="J87" s="94"/>
      <c r="K87" s="94"/>
      <c r="L87" s="95"/>
    </row>
    <row r="88" spans="1:12" s="89" customFormat="1" ht="12.75" customHeight="1" hidden="1">
      <c r="A88" s="90">
        <v>11</v>
      </c>
      <c r="B88" s="103" t="s">
        <v>78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2"/>
    </row>
    <row r="89" spans="1:12" s="89" customFormat="1" ht="12.75">
      <c r="A89" s="90">
        <v>3</v>
      </c>
      <c r="B89" s="103" t="s">
        <v>22</v>
      </c>
      <c r="C89" s="101">
        <f>+C94</f>
        <v>18000</v>
      </c>
      <c r="D89" s="101"/>
      <c r="E89" s="101"/>
      <c r="F89" s="101"/>
      <c r="G89" s="101">
        <f>+G94</f>
        <v>18000</v>
      </c>
      <c r="H89" s="101"/>
      <c r="I89" s="101"/>
      <c r="J89" s="101"/>
      <c r="K89" s="101"/>
      <c r="L89" s="102"/>
    </row>
    <row r="90" spans="1:12" s="89" customFormat="1" ht="12.75" hidden="1">
      <c r="A90" s="90">
        <v>31</v>
      </c>
      <c r="B90" s="103" t="s">
        <v>23</v>
      </c>
      <c r="C90" s="101"/>
      <c r="D90" s="101"/>
      <c r="E90" s="101"/>
      <c r="F90" s="101"/>
      <c r="G90" s="101"/>
      <c r="H90" s="101"/>
      <c r="I90" s="101"/>
      <c r="J90" s="101"/>
      <c r="K90" s="101"/>
      <c r="L90" s="102"/>
    </row>
    <row r="91" spans="1:12" s="89" customFormat="1" ht="12.75" hidden="1">
      <c r="A91" s="104">
        <v>311</v>
      </c>
      <c r="B91" s="91" t="s">
        <v>24</v>
      </c>
      <c r="C91" s="92"/>
      <c r="D91" s="92"/>
      <c r="E91" s="92"/>
      <c r="F91" s="92"/>
      <c r="G91" s="92"/>
      <c r="H91" s="92"/>
      <c r="I91" s="92"/>
      <c r="J91" s="92"/>
      <c r="K91" s="92"/>
      <c r="L91" s="93"/>
    </row>
    <row r="92" spans="1:12" s="89" customFormat="1" ht="12.75" hidden="1">
      <c r="A92" s="104">
        <v>312</v>
      </c>
      <c r="B92" s="91" t="s">
        <v>25</v>
      </c>
      <c r="C92" s="92"/>
      <c r="D92" s="92"/>
      <c r="E92" s="92"/>
      <c r="F92" s="92"/>
      <c r="G92" s="92"/>
      <c r="H92" s="92"/>
      <c r="I92" s="92"/>
      <c r="J92" s="92"/>
      <c r="K92" s="92"/>
      <c r="L92" s="93"/>
    </row>
    <row r="93" spans="1:12" s="89" customFormat="1" ht="12.75" hidden="1">
      <c r="A93" s="104">
        <v>313</v>
      </c>
      <c r="B93" s="91" t="s">
        <v>26</v>
      </c>
      <c r="C93" s="92"/>
      <c r="D93" s="92"/>
      <c r="E93" s="92"/>
      <c r="F93" s="92"/>
      <c r="G93" s="92"/>
      <c r="H93" s="92"/>
      <c r="I93" s="92"/>
      <c r="J93" s="92"/>
      <c r="K93" s="92"/>
      <c r="L93" s="93"/>
    </row>
    <row r="94" spans="1:12" s="89" customFormat="1" ht="12.75">
      <c r="A94" s="90">
        <v>32</v>
      </c>
      <c r="B94" s="103" t="s">
        <v>27</v>
      </c>
      <c r="C94" s="101">
        <f>+C97</f>
        <v>18000</v>
      </c>
      <c r="D94" s="101"/>
      <c r="E94" s="101"/>
      <c r="F94" s="101"/>
      <c r="G94" s="101">
        <f>+G97</f>
        <v>18000</v>
      </c>
      <c r="H94" s="101"/>
      <c r="I94" s="101"/>
      <c r="J94" s="101"/>
      <c r="K94" s="101"/>
      <c r="L94" s="102"/>
    </row>
    <row r="95" spans="1:12" s="89" customFormat="1" ht="12.75" hidden="1">
      <c r="A95" s="104">
        <v>321</v>
      </c>
      <c r="B95" s="91" t="s">
        <v>28</v>
      </c>
      <c r="C95" s="92"/>
      <c r="D95" s="92"/>
      <c r="E95" s="92"/>
      <c r="F95" s="92"/>
      <c r="G95" s="92"/>
      <c r="H95" s="92"/>
      <c r="I95" s="92"/>
      <c r="J95" s="92"/>
      <c r="K95" s="92"/>
      <c r="L95" s="93"/>
    </row>
    <row r="96" spans="1:12" s="89" customFormat="1" ht="12.75" hidden="1">
      <c r="A96" s="104">
        <v>322</v>
      </c>
      <c r="B96" s="91" t="s">
        <v>29</v>
      </c>
      <c r="C96" s="92"/>
      <c r="D96" s="92"/>
      <c r="E96" s="92"/>
      <c r="F96" s="92"/>
      <c r="G96" s="92"/>
      <c r="H96" s="92"/>
      <c r="I96" s="92"/>
      <c r="J96" s="92"/>
      <c r="K96" s="92"/>
      <c r="L96" s="93"/>
    </row>
    <row r="97" spans="1:12" s="89" customFormat="1" ht="14.25" customHeight="1">
      <c r="A97" s="104">
        <v>323</v>
      </c>
      <c r="B97" s="91" t="s">
        <v>30</v>
      </c>
      <c r="C97" s="92">
        <v>18000</v>
      </c>
      <c r="D97" s="92"/>
      <c r="E97" s="92"/>
      <c r="F97" s="92"/>
      <c r="G97" s="92">
        <v>18000</v>
      </c>
      <c r="H97" s="92"/>
      <c r="I97" s="92"/>
      <c r="J97" s="92"/>
      <c r="K97" s="92"/>
      <c r="L97" s="93"/>
    </row>
    <row r="98" spans="1:12" s="89" customFormat="1" ht="14.25" customHeight="1" hidden="1">
      <c r="A98" s="104">
        <v>329</v>
      </c>
      <c r="B98" s="91" t="s">
        <v>31</v>
      </c>
      <c r="C98" s="92"/>
      <c r="D98" s="92"/>
      <c r="E98" s="92"/>
      <c r="F98" s="92"/>
      <c r="G98" s="92"/>
      <c r="H98" s="92"/>
      <c r="I98" s="92"/>
      <c r="J98" s="92"/>
      <c r="K98" s="92"/>
      <c r="L98" s="93"/>
    </row>
    <row r="99" spans="1:12" s="89" customFormat="1" ht="12.75" hidden="1">
      <c r="A99" s="90">
        <v>38</v>
      </c>
      <c r="B99" s="103" t="s">
        <v>88</v>
      </c>
      <c r="C99" s="101">
        <v>0</v>
      </c>
      <c r="D99" s="101">
        <f>SUM(D100)</f>
        <v>0</v>
      </c>
      <c r="E99" s="101"/>
      <c r="F99" s="101"/>
      <c r="G99" s="101"/>
      <c r="H99" s="101"/>
      <c r="I99" s="101"/>
      <c r="J99" s="101"/>
      <c r="K99" s="101"/>
      <c r="L99" s="102"/>
    </row>
    <row r="100" spans="1:12" s="89" customFormat="1" ht="12.75" hidden="1">
      <c r="A100" s="104">
        <v>383</v>
      </c>
      <c r="B100" s="91" t="s">
        <v>89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3"/>
    </row>
    <row r="101" spans="1:12" s="89" customFormat="1" ht="12.75">
      <c r="A101" s="90">
        <v>4</v>
      </c>
      <c r="B101" s="103" t="s">
        <v>90</v>
      </c>
      <c r="C101" s="101">
        <f>+C103</f>
        <v>54000</v>
      </c>
      <c r="D101" s="101"/>
      <c r="E101" s="101"/>
      <c r="F101" s="101"/>
      <c r="G101" s="101">
        <f>+G103</f>
        <v>54000</v>
      </c>
      <c r="H101" s="101"/>
      <c r="I101" s="101"/>
      <c r="J101" s="101"/>
      <c r="K101" s="101"/>
      <c r="L101" s="102"/>
    </row>
    <row r="102" spans="1:12" s="89" customFormat="1" ht="12.75" hidden="1">
      <c r="A102" s="105">
        <v>422</v>
      </c>
      <c r="B102" s="106" t="s">
        <v>91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8"/>
    </row>
    <row r="103" spans="1:12" s="89" customFormat="1" ht="12.75">
      <c r="A103" s="131">
        <v>422</v>
      </c>
      <c r="B103" s="132" t="s">
        <v>105</v>
      </c>
      <c r="C103" s="107">
        <v>54000</v>
      </c>
      <c r="D103" s="107"/>
      <c r="E103" s="107"/>
      <c r="F103" s="107"/>
      <c r="G103" s="107">
        <v>54000</v>
      </c>
      <c r="H103" s="107"/>
      <c r="I103" s="107"/>
      <c r="J103" s="107"/>
      <c r="K103" s="107"/>
      <c r="L103" s="108"/>
    </row>
    <row r="104" spans="1:12" s="89" customFormat="1" ht="12.75">
      <c r="A104" s="133"/>
      <c r="B104" s="110" t="s">
        <v>106</v>
      </c>
      <c r="C104" s="111">
        <f>+C101+C94</f>
        <v>72000</v>
      </c>
      <c r="D104" s="111">
        <f aca="true" t="shared" si="11" ref="D104:J104">+D89</f>
        <v>0</v>
      </c>
      <c r="E104" s="111">
        <f t="shared" si="11"/>
        <v>0</v>
      </c>
      <c r="F104" s="111">
        <f t="shared" si="11"/>
        <v>0</v>
      </c>
      <c r="G104" s="111">
        <f>+G94+G101</f>
        <v>72000</v>
      </c>
      <c r="H104" s="111">
        <f t="shared" si="11"/>
        <v>0</v>
      </c>
      <c r="I104" s="111">
        <f t="shared" si="11"/>
        <v>0</v>
      </c>
      <c r="J104" s="111">
        <f t="shared" si="11"/>
        <v>0</v>
      </c>
      <c r="K104" s="111">
        <f>+K89</f>
        <v>0</v>
      </c>
      <c r="L104" s="112">
        <f>+L89</f>
        <v>0</v>
      </c>
    </row>
    <row r="105" spans="1:12" s="89" customFormat="1" ht="13.5" customHeight="1">
      <c r="A105" s="134" t="s">
        <v>107</v>
      </c>
      <c r="B105" s="118" t="s">
        <v>108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6"/>
    </row>
    <row r="106" spans="1:12" s="89" customFormat="1" ht="12.75">
      <c r="A106" s="90">
        <v>3</v>
      </c>
      <c r="B106" s="103" t="s">
        <v>22</v>
      </c>
      <c r="C106" s="101">
        <f>+C107</f>
        <v>10000</v>
      </c>
      <c r="D106" s="101">
        <f>+D107</f>
        <v>10000</v>
      </c>
      <c r="E106" s="101"/>
      <c r="F106" s="101"/>
      <c r="G106" s="101"/>
      <c r="H106" s="101"/>
      <c r="I106" s="101"/>
      <c r="J106" s="101"/>
      <c r="K106" s="101"/>
      <c r="L106" s="102"/>
    </row>
    <row r="107" spans="1:12" s="89" customFormat="1" ht="12.75">
      <c r="A107" s="90">
        <v>32</v>
      </c>
      <c r="B107" s="103" t="s">
        <v>27</v>
      </c>
      <c r="C107" s="101">
        <f>SUM(C108:C109)</f>
        <v>10000</v>
      </c>
      <c r="D107" s="101">
        <f>SUM(D108:D109)</f>
        <v>10000</v>
      </c>
      <c r="E107" s="101"/>
      <c r="F107" s="101"/>
      <c r="G107" s="101"/>
      <c r="H107" s="101"/>
      <c r="I107" s="101"/>
      <c r="J107" s="101"/>
      <c r="K107" s="101"/>
      <c r="L107" s="102"/>
    </row>
    <row r="108" spans="1:12" s="89" customFormat="1" ht="12.75">
      <c r="A108" s="104">
        <v>322</v>
      </c>
      <c r="B108" s="91" t="s">
        <v>29</v>
      </c>
      <c r="C108" s="92">
        <v>6000</v>
      </c>
      <c r="D108" s="92">
        <v>6000</v>
      </c>
      <c r="E108" s="92"/>
      <c r="F108" s="92"/>
      <c r="G108" s="92"/>
      <c r="H108" s="92"/>
      <c r="I108" s="92"/>
      <c r="J108" s="92"/>
      <c r="K108" s="92"/>
      <c r="L108" s="93"/>
    </row>
    <row r="109" spans="1:12" s="89" customFormat="1" ht="26.25">
      <c r="A109" s="135">
        <v>324</v>
      </c>
      <c r="B109" s="132" t="s">
        <v>96</v>
      </c>
      <c r="C109" s="107">
        <v>4000</v>
      </c>
      <c r="D109" s="107">
        <v>4000</v>
      </c>
      <c r="E109" s="136"/>
      <c r="F109" s="136"/>
      <c r="G109" s="136"/>
      <c r="H109" s="136"/>
      <c r="I109" s="136"/>
      <c r="J109" s="136"/>
      <c r="K109" s="136"/>
      <c r="L109" s="137"/>
    </row>
    <row r="110" spans="1:12" s="89" customFormat="1" ht="12.75">
      <c r="A110" s="133"/>
      <c r="B110" s="110" t="s">
        <v>109</v>
      </c>
      <c r="C110" s="111">
        <f>+C106</f>
        <v>10000</v>
      </c>
      <c r="D110" s="111">
        <f>+D106</f>
        <v>10000</v>
      </c>
      <c r="E110" s="111">
        <f aca="true" t="shared" si="12" ref="E110:J110">+E94</f>
        <v>0</v>
      </c>
      <c r="F110" s="111">
        <f t="shared" si="12"/>
        <v>0</v>
      </c>
      <c r="G110" s="111">
        <v>0</v>
      </c>
      <c r="H110" s="111">
        <f t="shared" si="12"/>
        <v>0</v>
      </c>
      <c r="I110" s="111">
        <f t="shared" si="12"/>
        <v>0</v>
      </c>
      <c r="J110" s="111">
        <f t="shared" si="12"/>
        <v>0</v>
      </c>
      <c r="K110" s="111">
        <v>0</v>
      </c>
      <c r="L110" s="112">
        <v>0</v>
      </c>
    </row>
    <row r="111" spans="1:12" s="89" customFormat="1" ht="25.5" customHeight="1">
      <c r="A111" s="153">
        <v>2406</v>
      </c>
      <c r="B111" s="151" t="s">
        <v>110</v>
      </c>
      <c r="C111" s="152">
        <f>+C116</f>
        <v>1000</v>
      </c>
      <c r="D111" s="152">
        <f aca="true" t="shared" si="13" ref="D111:L111">+D116</f>
        <v>0</v>
      </c>
      <c r="E111" s="152">
        <f t="shared" si="13"/>
        <v>0</v>
      </c>
      <c r="F111" s="152">
        <f t="shared" si="13"/>
        <v>0</v>
      </c>
      <c r="G111" s="152">
        <f t="shared" si="13"/>
        <v>0</v>
      </c>
      <c r="H111" s="152">
        <f t="shared" si="13"/>
        <v>0</v>
      </c>
      <c r="I111" s="152">
        <f t="shared" si="13"/>
        <v>1000</v>
      </c>
      <c r="J111" s="152">
        <f t="shared" si="13"/>
        <v>0</v>
      </c>
      <c r="K111" s="152">
        <f t="shared" si="13"/>
        <v>1000</v>
      </c>
      <c r="L111" s="175">
        <f t="shared" si="13"/>
        <v>1000</v>
      </c>
    </row>
    <row r="112" spans="1:12" s="89" customFormat="1" ht="12.75" customHeight="1">
      <c r="A112" s="96" t="s">
        <v>111</v>
      </c>
      <c r="B112" s="97" t="s">
        <v>112</v>
      </c>
      <c r="C112" s="98"/>
      <c r="D112" s="94"/>
      <c r="E112" s="94"/>
      <c r="F112" s="94"/>
      <c r="G112" s="94"/>
      <c r="H112" s="94"/>
      <c r="I112" s="94"/>
      <c r="J112" s="94"/>
      <c r="K112" s="94"/>
      <c r="L112" s="95"/>
    </row>
    <row r="113" spans="1:12" s="89" customFormat="1" ht="12.75">
      <c r="A113" s="90">
        <v>4</v>
      </c>
      <c r="B113" s="103" t="s">
        <v>22</v>
      </c>
      <c r="C113" s="101">
        <f>+C114</f>
        <v>1000</v>
      </c>
      <c r="D113" s="101"/>
      <c r="E113" s="101"/>
      <c r="F113" s="101"/>
      <c r="G113" s="101"/>
      <c r="H113" s="101"/>
      <c r="I113" s="101">
        <f>+I114</f>
        <v>1000</v>
      </c>
      <c r="J113" s="101"/>
      <c r="K113" s="101">
        <f>+K114</f>
        <v>1000</v>
      </c>
      <c r="L113" s="102">
        <v>1000</v>
      </c>
    </row>
    <row r="114" spans="1:12" s="89" customFormat="1" ht="12.75">
      <c r="A114" s="90">
        <v>42</v>
      </c>
      <c r="B114" s="103" t="s">
        <v>27</v>
      </c>
      <c r="C114" s="101">
        <f>+C115</f>
        <v>1000</v>
      </c>
      <c r="D114" s="101"/>
      <c r="E114" s="101"/>
      <c r="F114" s="101"/>
      <c r="G114" s="101"/>
      <c r="H114" s="101"/>
      <c r="I114" s="101">
        <f>+I115</f>
        <v>1000</v>
      </c>
      <c r="J114" s="101"/>
      <c r="K114" s="101">
        <v>1000</v>
      </c>
      <c r="L114" s="102">
        <v>1000</v>
      </c>
    </row>
    <row r="115" spans="1:12" s="89" customFormat="1" ht="12.75">
      <c r="A115" s="105">
        <v>422</v>
      </c>
      <c r="B115" s="106" t="s">
        <v>91</v>
      </c>
      <c r="C115" s="92">
        <v>1000</v>
      </c>
      <c r="D115" s="107"/>
      <c r="E115" s="107"/>
      <c r="F115" s="107"/>
      <c r="G115" s="107"/>
      <c r="H115" s="107"/>
      <c r="I115" s="92">
        <v>1000</v>
      </c>
      <c r="J115" s="107"/>
      <c r="K115" s="107"/>
      <c r="L115" s="108"/>
    </row>
    <row r="116" spans="1:12" s="89" customFormat="1" ht="12.75">
      <c r="A116" s="90"/>
      <c r="B116" s="126" t="s">
        <v>113</v>
      </c>
      <c r="C116" s="138">
        <f>+C113</f>
        <v>1000</v>
      </c>
      <c r="D116" s="138">
        <f aca="true" t="shared" si="14" ref="D116:L116">+D113</f>
        <v>0</v>
      </c>
      <c r="E116" s="138">
        <f t="shared" si="14"/>
        <v>0</v>
      </c>
      <c r="F116" s="138">
        <f t="shared" si="14"/>
        <v>0</v>
      </c>
      <c r="G116" s="138">
        <f t="shared" si="14"/>
        <v>0</v>
      </c>
      <c r="H116" s="138">
        <f t="shared" si="14"/>
        <v>0</v>
      </c>
      <c r="I116" s="138">
        <f>+I113</f>
        <v>1000</v>
      </c>
      <c r="J116" s="138">
        <f t="shared" si="14"/>
        <v>0</v>
      </c>
      <c r="K116" s="138">
        <f t="shared" si="14"/>
        <v>1000</v>
      </c>
      <c r="L116" s="139">
        <f t="shared" si="14"/>
        <v>1000</v>
      </c>
    </row>
    <row r="117" spans="1:12" s="143" customFormat="1" ht="19.5" customHeight="1">
      <c r="A117" s="140"/>
      <c r="B117" s="141" t="s">
        <v>114</v>
      </c>
      <c r="C117" s="142">
        <f aca="true" t="shared" si="15" ref="C117:L117">+C5+C29+C75+C111</f>
        <v>4181519.34</v>
      </c>
      <c r="D117" s="142">
        <f t="shared" si="15"/>
        <v>4058125.34</v>
      </c>
      <c r="E117" s="142">
        <f t="shared" si="15"/>
        <v>45000</v>
      </c>
      <c r="F117" s="142">
        <f t="shared" si="15"/>
        <v>0</v>
      </c>
      <c r="G117" s="142">
        <f t="shared" si="15"/>
        <v>77394</v>
      </c>
      <c r="H117" s="142">
        <f t="shared" si="15"/>
        <v>0</v>
      </c>
      <c r="I117" s="142">
        <f t="shared" si="15"/>
        <v>1000</v>
      </c>
      <c r="J117" s="142">
        <f t="shared" si="15"/>
        <v>0</v>
      </c>
      <c r="K117" s="142">
        <f t="shared" si="15"/>
        <v>4094125</v>
      </c>
      <c r="L117" s="176">
        <f t="shared" si="15"/>
        <v>4094125</v>
      </c>
    </row>
    <row r="118" s="89" customFormat="1" ht="12"/>
    <row r="119" spans="3:11" s="89" customFormat="1" ht="15.75">
      <c r="C119" s="117"/>
      <c r="D119" s="117"/>
      <c r="E119" s="117"/>
      <c r="F119" s="117"/>
      <c r="G119" s="117"/>
      <c r="H119" s="117"/>
      <c r="I119" s="225" t="s">
        <v>115</v>
      </c>
      <c r="J119" s="225"/>
      <c r="K119" s="225"/>
    </row>
    <row r="120" spans="8:11" s="89" customFormat="1" ht="15.75">
      <c r="H120" s="144"/>
      <c r="I120" s="226" t="s">
        <v>116</v>
      </c>
      <c r="J120" s="226"/>
      <c r="K120" s="226"/>
    </row>
    <row r="121" s="89" customFormat="1" ht="15" customHeight="1">
      <c r="F121" s="117"/>
    </row>
    <row r="122" spans="9:10" s="89" customFormat="1" ht="15.75">
      <c r="I122" s="145"/>
      <c r="J122" s="146"/>
    </row>
    <row r="123" s="89" customFormat="1" ht="12"/>
    <row r="124" s="89" customFormat="1" ht="12"/>
    <row r="125" s="89" customFormat="1" ht="12"/>
    <row r="126" spans="1:2" s="6" customFormat="1" ht="12.75" hidden="1">
      <c r="A126" s="64"/>
      <c r="B126" s="66" t="s">
        <v>43</v>
      </c>
    </row>
    <row r="127" spans="1:12" ht="12.75" hidden="1">
      <c r="A127" s="64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2" s="6" customFormat="1" ht="12.75" hidden="1">
      <c r="A128" s="64"/>
      <c r="B128" s="67" t="s">
        <v>47</v>
      </c>
    </row>
    <row r="129" spans="1:2" s="6" customFormat="1" ht="12.75" customHeight="1" hidden="1">
      <c r="A129" s="72" t="s">
        <v>46</v>
      </c>
      <c r="B129" s="67" t="s">
        <v>48</v>
      </c>
    </row>
    <row r="130" spans="1:2" s="6" customFormat="1" ht="12.75" hidden="1">
      <c r="A130" s="64">
        <v>3</v>
      </c>
      <c r="B130" s="67" t="s">
        <v>22</v>
      </c>
    </row>
    <row r="131" spans="1:2" s="6" customFormat="1" ht="12.75" hidden="1">
      <c r="A131" s="64">
        <v>31</v>
      </c>
      <c r="B131" s="67" t="s">
        <v>23</v>
      </c>
    </row>
    <row r="132" spans="1:12" ht="12.75" hidden="1">
      <c r="A132" s="63">
        <v>311</v>
      </c>
      <c r="B132" s="9" t="s">
        <v>24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 hidden="1">
      <c r="A133" s="63">
        <v>312</v>
      </c>
      <c r="B133" s="9" t="s">
        <v>25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 hidden="1">
      <c r="A134" s="63">
        <v>313</v>
      </c>
      <c r="B134" s="9" t="s">
        <v>26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2" s="6" customFormat="1" ht="12.75" hidden="1">
      <c r="A135" s="64">
        <v>32</v>
      </c>
      <c r="B135" s="67" t="s">
        <v>27</v>
      </c>
    </row>
    <row r="136" spans="1:12" ht="12.75" hidden="1">
      <c r="A136" s="63">
        <v>321</v>
      </c>
      <c r="B136" s="9" t="s">
        <v>28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 hidden="1">
      <c r="A137" s="63">
        <v>322</v>
      </c>
      <c r="B137" s="9" t="s">
        <v>29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 hidden="1">
      <c r="A138" s="63">
        <v>323</v>
      </c>
      <c r="B138" s="9" t="s">
        <v>30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 hidden="1">
      <c r="A139" s="63">
        <v>329</v>
      </c>
      <c r="B139" s="9" t="s">
        <v>31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2" s="6" customFormat="1" ht="12.75" hidden="1">
      <c r="A140" s="64">
        <v>34</v>
      </c>
      <c r="B140" s="67" t="s">
        <v>32</v>
      </c>
    </row>
    <row r="141" spans="1:12" ht="12.75" hidden="1">
      <c r="A141" s="63">
        <v>343</v>
      </c>
      <c r="B141" s="9" t="s">
        <v>33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2" s="6" customFormat="1" ht="26.25" hidden="1">
      <c r="A142" s="64">
        <v>4</v>
      </c>
      <c r="B142" s="67" t="s">
        <v>37</v>
      </c>
    </row>
    <row r="143" spans="1:2" s="6" customFormat="1" ht="26.25" hidden="1">
      <c r="A143" s="64">
        <v>42</v>
      </c>
      <c r="B143" s="67" t="s">
        <v>38</v>
      </c>
    </row>
    <row r="144" spans="1:12" ht="12.75" hidden="1">
      <c r="A144" s="63">
        <v>422</v>
      </c>
      <c r="B144" s="9" t="s">
        <v>36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26.25" hidden="1">
      <c r="A145" s="63">
        <v>424</v>
      </c>
      <c r="B145" s="9" t="s">
        <v>40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 hidden="1">
      <c r="A146" s="64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2" s="6" customFormat="1" ht="12.75" customHeight="1" hidden="1">
      <c r="A147" s="72" t="s">
        <v>46</v>
      </c>
      <c r="B147" s="67" t="s">
        <v>48</v>
      </c>
    </row>
    <row r="148" spans="1:2" s="6" customFormat="1" ht="12.75" hidden="1">
      <c r="A148" s="64">
        <v>3</v>
      </c>
      <c r="B148" s="67" t="s">
        <v>22</v>
      </c>
    </row>
    <row r="149" spans="1:2" s="6" customFormat="1" ht="12.75" hidden="1">
      <c r="A149" s="64">
        <v>32</v>
      </c>
      <c r="B149" s="67" t="s">
        <v>27</v>
      </c>
    </row>
    <row r="150" spans="1:12" ht="12.75" hidden="1">
      <c r="A150" s="63">
        <v>321</v>
      </c>
      <c r="B150" s="9" t="s">
        <v>28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 hidden="1">
      <c r="A151" s="63">
        <v>322</v>
      </c>
      <c r="B151" s="9" t="s">
        <v>29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 hidden="1">
      <c r="A152" s="63">
        <v>323</v>
      </c>
      <c r="B152" s="9" t="s">
        <v>30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 hidden="1">
      <c r="A153" s="64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2" s="6" customFormat="1" ht="12.75" customHeight="1" hidden="1">
      <c r="A154" s="72" t="s">
        <v>46</v>
      </c>
      <c r="B154" s="67" t="s">
        <v>48</v>
      </c>
    </row>
    <row r="155" spans="1:2" s="6" customFormat="1" ht="12.75" hidden="1">
      <c r="A155" s="64">
        <v>3</v>
      </c>
      <c r="B155" s="67" t="s">
        <v>22</v>
      </c>
    </row>
    <row r="156" spans="1:2" s="6" customFormat="1" ht="12.75" hidden="1">
      <c r="A156" s="64">
        <v>31</v>
      </c>
      <c r="B156" s="67" t="s">
        <v>23</v>
      </c>
    </row>
    <row r="157" spans="1:12" ht="12.75" hidden="1">
      <c r="A157" s="63">
        <v>311</v>
      </c>
      <c r="B157" s="9" t="s">
        <v>24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 hidden="1">
      <c r="A158" s="63">
        <v>312</v>
      </c>
      <c r="B158" s="9" t="s">
        <v>25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 hidden="1">
      <c r="A159" s="63">
        <v>313</v>
      </c>
      <c r="B159" s="9" t="s">
        <v>26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2" s="6" customFormat="1" ht="12.75" hidden="1">
      <c r="A160" s="64">
        <v>32</v>
      </c>
      <c r="B160" s="67" t="s">
        <v>27</v>
      </c>
    </row>
    <row r="161" spans="1:12" ht="12.75" hidden="1">
      <c r="A161" s="63">
        <v>321</v>
      </c>
      <c r="B161" s="9" t="s">
        <v>28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 hidden="1">
      <c r="A162" s="63">
        <v>322</v>
      </c>
      <c r="B162" s="9" t="s">
        <v>29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 hidden="1">
      <c r="A163" s="63">
        <v>323</v>
      </c>
      <c r="B163" s="9" t="s">
        <v>30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 hidden="1">
      <c r="A164" s="63">
        <v>329</v>
      </c>
      <c r="B164" s="9" t="s">
        <v>31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2" s="6" customFormat="1" ht="12.75" hidden="1">
      <c r="A165" s="64">
        <v>34</v>
      </c>
      <c r="B165" s="67" t="s">
        <v>32</v>
      </c>
    </row>
    <row r="166" spans="1:12" ht="12.75" hidden="1">
      <c r="A166" s="63">
        <v>343</v>
      </c>
      <c r="B166" s="9" t="s">
        <v>33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 hidden="1">
      <c r="A167" s="64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2" s="6" customFormat="1" ht="12.75" customHeight="1" hidden="1">
      <c r="A168" s="72" t="s">
        <v>46</v>
      </c>
      <c r="B168" s="67" t="s">
        <v>48</v>
      </c>
    </row>
    <row r="169" spans="1:2" s="6" customFormat="1" ht="12.75" hidden="1">
      <c r="A169" s="64">
        <v>3</v>
      </c>
      <c r="B169" s="67" t="s">
        <v>22</v>
      </c>
    </row>
    <row r="170" spans="1:2" s="6" customFormat="1" ht="12.75" hidden="1">
      <c r="A170" s="64">
        <v>31</v>
      </c>
      <c r="B170" s="67" t="s">
        <v>23</v>
      </c>
    </row>
    <row r="171" spans="1:12" ht="12.75" hidden="1">
      <c r="A171" s="63">
        <v>311</v>
      </c>
      <c r="B171" s="9" t="s">
        <v>24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 hidden="1">
      <c r="A172" s="63">
        <v>312</v>
      </c>
      <c r="B172" s="9" t="s">
        <v>25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 hidden="1">
      <c r="A173" s="63">
        <v>313</v>
      </c>
      <c r="B173" s="9" t="s">
        <v>26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2" s="6" customFormat="1" ht="12.75" hidden="1">
      <c r="A174" s="64">
        <v>32</v>
      </c>
      <c r="B174" s="67" t="s">
        <v>27</v>
      </c>
    </row>
    <row r="175" spans="1:12" ht="12.75" hidden="1">
      <c r="A175" s="63">
        <v>321</v>
      </c>
      <c r="B175" s="9" t="s">
        <v>28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 hidden="1">
      <c r="A176" s="63">
        <v>322</v>
      </c>
      <c r="B176" s="9" t="s">
        <v>29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 hidden="1">
      <c r="A177" s="63">
        <v>323</v>
      </c>
      <c r="B177" s="9" t="s">
        <v>30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 hidden="1">
      <c r="A178" s="63">
        <v>329</v>
      </c>
      <c r="B178" s="9" t="s">
        <v>31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2" s="6" customFormat="1" ht="12.75" hidden="1">
      <c r="A179" s="64">
        <v>34</v>
      </c>
      <c r="B179" s="67" t="s">
        <v>32</v>
      </c>
    </row>
    <row r="180" spans="1:12" ht="12.75" hidden="1">
      <c r="A180" s="63">
        <v>343</v>
      </c>
      <c r="B180" s="9" t="s">
        <v>33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 hidden="1">
      <c r="A181" s="64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2" s="6" customFormat="1" ht="12.75" customHeight="1" hidden="1">
      <c r="A182" s="72" t="s">
        <v>46</v>
      </c>
      <c r="B182" s="67" t="s">
        <v>48</v>
      </c>
    </row>
    <row r="183" spans="1:2" s="6" customFormat="1" ht="12.75" hidden="1">
      <c r="A183" s="64">
        <v>3</v>
      </c>
      <c r="B183" s="67" t="s">
        <v>22</v>
      </c>
    </row>
    <row r="184" spans="1:2" s="6" customFormat="1" ht="12.75" hidden="1">
      <c r="A184" s="64">
        <v>31</v>
      </c>
      <c r="B184" s="67" t="s">
        <v>23</v>
      </c>
    </row>
    <row r="185" spans="1:12" ht="12.75" hidden="1">
      <c r="A185" s="63">
        <v>311</v>
      </c>
      <c r="B185" s="9" t="s">
        <v>24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 hidden="1">
      <c r="A186" s="63">
        <v>312</v>
      </c>
      <c r="B186" s="9" t="s">
        <v>25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 hidden="1">
      <c r="A187" s="63">
        <v>313</v>
      </c>
      <c r="B187" s="9" t="s">
        <v>26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2" s="6" customFormat="1" ht="12.75" hidden="1">
      <c r="A188" s="64">
        <v>32</v>
      </c>
      <c r="B188" s="67" t="s">
        <v>27</v>
      </c>
    </row>
    <row r="189" spans="1:12" ht="12.75" hidden="1">
      <c r="A189" s="63">
        <v>321</v>
      </c>
      <c r="B189" s="9" t="s">
        <v>28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 hidden="1">
      <c r="A190" s="63">
        <v>322</v>
      </c>
      <c r="B190" s="9" t="s">
        <v>29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 hidden="1">
      <c r="A191" s="63">
        <v>323</v>
      </c>
      <c r="B191" s="9" t="s">
        <v>30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 hidden="1">
      <c r="A192" s="63">
        <v>329</v>
      </c>
      <c r="B192" s="9" t="s">
        <v>31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2" s="6" customFormat="1" ht="12.75" hidden="1">
      <c r="A193" s="64">
        <v>34</v>
      </c>
      <c r="B193" s="67" t="s">
        <v>32</v>
      </c>
    </row>
    <row r="194" spans="1:12" ht="12.75" hidden="1">
      <c r="A194" s="63">
        <v>343</v>
      </c>
      <c r="B194" s="9" t="s">
        <v>33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 hidden="1">
      <c r="A195" s="64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2" s="6" customFormat="1" ht="12.75" hidden="1">
      <c r="A196" s="72" t="s">
        <v>46</v>
      </c>
      <c r="B196" s="67" t="s">
        <v>48</v>
      </c>
    </row>
    <row r="197" spans="1:2" s="6" customFormat="1" ht="12.75" hidden="1">
      <c r="A197" s="64">
        <v>3</v>
      </c>
      <c r="B197" s="67" t="s">
        <v>22</v>
      </c>
    </row>
    <row r="198" spans="1:2" s="6" customFormat="1" ht="12.75" hidden="1">
      <c r="A198" s="64">
        <v>31</v>
      </c>
      <c r="B198" s="67" t="s">
        <v>23</v>
      </c>
    </row>
    <row r="199" spans="1:12" ht="12.75" hidden="1">
      <c r="A199" s="63">
        <v>311</v>
      </c>
      <c r="B199" s="9" t="s">
        <v>24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 hidden="1">
      <c r="A200" s="63">
        <v>312</v>
      </c>
      <c r="B200" s="9" t="s">
        <v>25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 hidden="1">
      <c r="A201" s="63">
        <v>313</v>
      </c>
      <c r="B201" s="9" t="s">
        <v>26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2" s="6" customFormat="1" ht="12.75" hidden="1">
      <c r="A202" s="64">
        <v>32</v>
      </c>
      <c r="B202" s="67" t="s">
        <v>27</v>
      </c>
    </row>
    <row r="203" spans="1:12" ht="12.75" hidden="1">
      <c r="A203" s="63">
        <v>321</v>
      </c>
      <c r="B203" s="9" t="s">
        <v>28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 hidden="1">
      <c r="A204" s="63">
        <v>322</v>
      </c>
      <c r="B204" s="9" t="s">
        <v>29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 hidden="1">
      <c r="A205" s="63">
        <v>323</v>
      </c>
      <c r="B205" s="9" t="s">
        <v>30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 hidden="1">
      <c r="A206" s="63">
        <v>329</v>
      </c>
      <c r="B206" s="9" t="s">
        <v>31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2" s="6" customFormat="1" ht="12.75" hidden="1">
      <c r="A207" s="64">
        <v>34</v>
      </c>
      <c r="B207" s="67" t="s">
        <v>32</v>
      </c>
    </row>
    <row r="208" spans="1:12" ht="12.75" hidden="1">
      <c r="A208" s="63">
        <v>343</v>
      </c>
      <c r="B208" s="9" t="s">
        <v>33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2" s="6" customFormat="1" ht="26.25" hidden="1">
      <c r="A209" s="64">
        <v>4</v>
      </c>
      <c r="B209" s="67" t="s">
        <v>37</v>
      </c>
    </row>
    <row r="210" spans="1:2" s="6" customFormat="1" ht="26.25" hidden="1">
      <c r="A210" s="64">
        <v>42</v>
      </c>
      <c r="B210" s="67" t="s">
        <v>38</v>
      </c>
    </row>
    <row r="211" spans="1:12" ht="12.75" hidden="1">
      <c r="A211" s="63">
        <v>422</v>
      </c>
      <c r="B211" s="9" t="s">
        <v>36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26.25" hidden="1">
      <c r="A212" s="63">
        <v>424</v>
      </c>
      <c r="B212" s="9" t="s">
        <v>40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 hidden="1">
      <c r="A213" s="64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2" s="6" customFormat="1" ht="12.75" customHeight="1" hidden="1">
      <c r="A214" s="72" t="s">
        <v>46</v>
      </c>
      <c r="B214" s="67" t="s">
        <v>48</v>
      </c>
    </row>
    <row r="215" spans="1:2" s="6" customFormat="1" ht="12.75" hidden="1">
      <c r="A215" s="64">
        <v>3</v>
      </c>
      <c r="B215" s="67" t="s">
        <v>22</v>
      </c>
    </row>
    <row r="216" spans="1:2" s="6" customFormat="1" ht="12.75" hidden="1">
      <c r="A216" s="64">
        <v>31</v>
      </c>
      <c r="B216" s="67" t="s">
        <v>23</v>
      </c>
    </row>
    <row r="217" spans="1:12" ht="12.75" hidden="1">
      <c r="A217" s="63">
        <v>311</v>
      </c>
      <c r="B217" s="9" t="s">
        <v>24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 hidden="1">
      <c r="A218" s="63">
        <v>312</v>
      </c>
      <c r="B218" s="9" t="s">
        <v>25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 hidden="1">
      <c r="A219" s="63">
        <v>313</v>
      </c>
      <c r="B219" s="9" t="s">
        <v>26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2" s="6" customFormat="1" ht="12.75" hidden="1">
      <c r="A220" s="64">
        <v>32</v>
      </c>
      <c r="B220" s="67" t="s">
        <v>27</v>
      </c>
    </row>
    <row r="221" spans="1:12" ht="12.75" hidden="1">
      <c r="A221" s="63">
        <v>321</v>
      </c>
      <c r="B221" s="9" t="s">
        <v>28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 hidden="1">
      <c r="A222" s="63">
        <v>322</v>
      </c>
      <c r="B222" s="9" t="s">
        <v>29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 hidden="1">
      <c r="A223" s="63">
        <v>323</v>
      </c>
      <c r="B223" s="9" t="s">
        <v>30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 hidden="1">
      <c r="A224" s="63">
        <v>329</v>
      </c>
      <c r="B224" s="9" t="s">
        <v>31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2" s="6" customFormat="1" ht="12.75" hidden="1">
      <c r="A225" s="64">
        <v>34</v>
      </c>
      <c r="B225" s="67" t="s">
        <v>32</v>
      </c>
    </row>
    <row r="226" spans="1:12" ht="12.75" hidden="1">
      <c r="A226" s="63">
        <v>343</v>
      </c>
      <c r="B226" s="9" t="s">
        <v>33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2" s="6" customFormat="1" ht="12.75" hidden="1">
      <c r="A227" s="64">
        <v>38</v>
      </c>
      <c r="B227" s="67" t="s">
        <v>34</v>
      </c>
    </row>
    <row r="228" spans="1:12" ht="12.75" hidden="1">
      <c r="A228" s="63">
        <v>381</v>
      </c>
      <c r="B228" s="9" t="s">
        <v>35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2" s="6" customFormat="1" ht="26.25" hidden="1">
      <c r="A229" s="64">
        <v>4</v>
      </c>
      <c r="B229" s="67" t="s">
        <v>37</v>
      </c>
    </row>
    <row r="230" spans="1:2" s="6" customFormat="1" ht="26.25" hidden="1">
      <c r="A230" s="64">
        <v>42</v>
      </c>
      <c r="B230" s="67" t="s">
        <v>38</v>
      </c>
    </row>
    <row r="231" spans="1:12" ht="12.75" customHeight="1" hidden="1">
      <c r="A231" s="63">
        <v>422</v>
      </c>
      <c r="B231" s="9" t="s">
        <v>36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26.25" hidden="1">
      <c r="A232" s="63">
        <v>424</v>
      </c>
      <c r="B232" s="9" t="s">
        <v>40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 hidden="1">
      <c r="A233" s="64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2" s="6" customFormat="1" ht="12.75" hidden="1">
      <c r="A234" s="72" t="s">
        <v>49</v>
      </c>
      <c r="B234" s="67" t="s">
        <v>50</v>
      </c>
    </row>
    <row r="235" spans="1:2" s="6" customFormat="1" ht="12.75" hidden="1">
      <c r="A235" s="64">
        <v>3</v>
      </c>
      <c r="B235" s="67" t="s">
        <v>22</v>
      </c>
    </row>
    <row r="236" spans="1:2" s="6" customFormat="1" ht="12.75" hidden="1">
      <c r="A236" s="64">
        <v>31</v>
      </c>
      <c r="B236" s="67" t="s">
        <v>23</v>
      </c>
    </row>
    <row r="237" spans="1:12" ht="12.75" hidden="1">
      <c r="A237" s="63">
        <v>311</v>
      </c>
      <c r="B237" s="9" t="s">
        <v>24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 hidden="1">
      <c r="A238" s="63">
        <v>312</v>
      </c>
      <c r="B238" s="9" t="s">
        <v>25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 hidden="1">
      <c r="A239" s="63">
        <v>313</v>
      </c>
      <c r="B239" s="9" t="s">
        <v>26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2" s="6" customFormat="1" ht="12.75" hidden="1">
      <c r="A240" s="64">
        <v>32</v>
      </c>
      <c r="B240" s="67" t="s">
        <v>27</v>
      </c>
    </row>
    <row r="241" spans="1:12" ht="12.75" hidden="1">
      <c r="A241" s="63">
        <v>321</v>
      </c>
      <c r="B241" s="9" t="s">
        <v>28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 hidden="1">
      <c r="A242" s="63">
        <v>322</v>
      </c>
      <c r="B242" s="9" t="s">
        <v>29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 hidden="1">
      <c r="A243" s="63">
        <v>323</v>
      </c>
      <c r="B243" s="9" t="s">
        <v>30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 hidden="1">
      <c r="A244" s="63">
        <v>329</v>
      </c>
      <c r="B244" s="9" t="s">
        <v>31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2" s="6" customFormat="1" ht="12.75" hidden="1">
      <c r="A245" s="64">
        <v>34</v>
      </c>
      <c r="B245" s="67" t="s">
        <v>32</v>
      </c>
    </row>
    <row r="246" spans="1:12" ht="12.75" hidden="1">
      <c r="A246" s="63">
        <v>343</v>
      </c>
      <c r="B246" s="9" t="s">
        <v>33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2" s="6" customFormat="1" ht="26.25" hidden="1">
      <c r="A247" s="64">
        <v>4</v>
      </c>
      <c r="B247" s="67" t="s">
        <v>37</v>
      </c>
    </row>
    <row r="248" spans="1:2" s="6" customFormat="1" ht="26.25" hidden="1">
      <c r="A248" s="64">
        <v>41</v>
      </c>
      <c r="B248" s="67" t="s">
        <v>41</v>
      </c>
    </row>
    <row r="249" spans="1:12" ht="12.75" hidden="1">
      <c r="A249" s="63">
        <v>411</v>
      </c>
      <c r="B249" s="9" t="s">
        <v>39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2" s="6" customFormat="1" ht="26.25" hidden="1">
      <c r="A250" s="64">
        <v>42</v>
      </c>
      <c r="B250" s="67" t="s">
        <v>38</v>
      </c>
    </row>
    <row r="251" spans="1:12" ht="12.75" hidden="1">
      <c r="A251" s="63">
        <v>422</v>
      </c>
      <c r="B251" s="9" t="s">
        <v>36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26.25" hidden="1">
      <c r="A252" s="63">
        <v>424</v>
      </c>
      <c r="B252" s="9" t="s">
        <v>40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 hidden="1">
      <c r="A253" s="64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21.75" customHeight="1" hidden="1">
      <c r="A254" s="64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5.25" customHeight="1" hidden="1">
      <c r="A255" s="64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 hidden="1">
      <c r="A256" s="64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 customHeight="1" hidden="1">
      <c r="A257" s="64"/>
      <c r="B257" s="9" t="s">
        <v>53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 hidden="1">
      <c r="A258" s="64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 hidden="1">
      <c r="A259" s="64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 hidden="1">
      <c r="A260" s="64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 hidden="1">
      <c r="A261" s="64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 hidden="1">
      <c r="A262" s="64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 hidden="1">
      <c r="A263" s="64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 hidden="1">
      <c r="A264" s="64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 hidden="1">
      <c r="A265" s="64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 customHeight="1" hidden="1">
      <c r="A266" s="64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 hidden="1">
      <c r="A267" s="64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 hidden="1">
      <c r="A268" s="64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 hidden="1">
      <c r="A269" s="64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 customHeight="1" hidden="1">
      <c r="A270" s="64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 hidden="1">
      <c r="A271" s="64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 hidden="1">
      <c r="A272" s="64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 hidden="1">
      <c r="A273" s="64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 hidden="1">
      <c r="A274" s="64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 hidden="1">
      <c r="A275" s="64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 hidden="1">
      <c r="A276" s="64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 hidden="1">
      <c r="A277" s="64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 hidden="1">
      <c r="A278" s="64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 hidden="1">
      <c r="A279" s="64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 hidden="1">
      <c r="A280" s="64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 hidden="1">
      <c r="A281" s="64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 customHeight="1" hidden="1">
      <c r="A282" s="64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 hidden="1">
      <c r="A283" s="64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 hidden="1">
      <c r="A284" s="64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 hidden="1">
      <c r="A285" s="64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 hidden="1">
      <c r="A286" s="64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 hidden="1">
      <c r="A287" s="64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 hidden="1">
      <c r="A288" s="64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 hidden="1">
      <c r="A289" s="64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 hidden="1">
      <c r="A290" s="64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 hidden="1">
      <c r="A291" s="64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 hidden="1">
      <c r="A292" s="64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 customHeight="1" hidden="1">
      <c r="A293" s="64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 hidden="1">
      <c r="A294" s="64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 hidden="1">
      <c r="A295" s="64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 hidden="1">
      <c r="A296" s="64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 hidden="1">
      <c r="A297" s="64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 hidden="1">
      <c r="A298" s="64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 hidden="1">
      <c r="A299" s="64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 hidden="1">
      <c r="A300" s="64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 hidden="1">
      <c r="A301" s="64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4.25" customHeight="1" hidden="1">
      <c r="A302" s="64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4.25" customHeight="1" hidden="1">
      <c r="A303" s="64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 hidden="1">
      <c r="A304" s="64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 hidden="1">
      <c r="A305" s="64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 hidden="1">
      <c r="A306" s="64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 hidden="1">
      <c r="A307" s="64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4.25" customHeight="1" hidden="1">
      <c r="A308" s="64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 hidden="1">
      <c r="A309" s="64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 customHeight="1" hidden="1">
      <c r="A310" s="64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 hidden="1">
      <c r="A311" s="64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 hidden="1">
      <c r="A312" s="64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 hidden="1">
      <c r="A313" s="64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 hidden="1">
      <c r="A314" s="64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 hidden="1">
      <c r="A315" s="64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 hidden="1">
      <c r="A316" s="64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 hidden="1">
      <c r="A317" s="64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 hidden="1">
      <c r="A318" s="64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4.25" customHeight="1" hidden="1">
      <c r="A319" s="64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 hidden="1">
      <c r="A320" s="64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 hidden="1">
      <c r="A321" s="64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 hidden="1">
      <c r="A322" s="64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 hidden="1">
      <c r="A323" s="64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 hidden="1">
      <c r="A324" s="64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 hidden="1">
      <c r="A325" s="64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 hidden="1">
      <c r="A326" s="64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 hidden="1">
      <c r="A327" s="64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 hidden="1">
      <c r="A328" s="64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 customHeight="1" hidden="1">
      <c r="A329" s="64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 customHeight="1" hidden="1">
      <c r="A330" s="64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 hidden="1">
      <c r="A331" s="64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 hidden="1">
      <c r="A332" s="64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 hidden="1">
      <c r="A333" s="64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 hidden="1">
      <c r="A334" s="64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 hidden="1">
      <c r="A335" s="64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 hidden="1">
      <c r="A336" s="64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 customHeight="1" hidden="1">
      <c r="A337" s="64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 customHeight="1" hidden="1">
      <c r="A338" s="64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 hidden="1">
      <c r="A339" s="64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 customHeight="1" hidden="1">
      <c r="A340" s="64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 customHeight="1" hidden="1">
      <c r="A341" s="64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 hidden="1">
      <c r="A342" s="64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 hidden="1">
      <c r="A343" s="64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 hidden="1">
      <c r="A344" s="64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 hidden="1">
      <c r="A345" s="64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 hidden="1">
      <c r="A346" s="64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 hidden="1">
      <c r="A347" s="64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 hidden="1">
      <c r="A348" s="64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 hidden="1">
      <c r="A349" s="64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 customHeight="1" hidden="1">
      <c r="A350" s="64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 customHeight="1" hidden="1">
      <c r="A351" s="64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 hidden="1">
      <c r="A352" s="64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 hidden="1">
      <c r="A353" s="64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 hidden="1">
      <c r="A354" s="64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 hidden="1">
      <c r="A355" s="64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 hidden="1">
      <c r="A356" s="64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 hidden="1">
      <c r="A357" s="64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3.5" customHeight="1" hidden="1">
      <c r="A358" s="64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 hidden="1">
      <c r="A359" s="64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 hidden="1">
      <c r="A360" s="64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 hidden="1">
      <c r="A361" s="64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 hidden="1">
      <c r="A362" s="64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 hidden="1">
      <c r="A363" s="64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 customHeight="1" hidden="1">
      <c r="A364" s="64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 hidden="1">
      <c r="A365" s="64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 hidden="1">
      <c r="A366" s="64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 hidden="1">
      <c r="A367" s="64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 hidden="1">
      <c r="A368" s="64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 hidden="1">
      <c r="A369" s="64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 customHeight="1" hidden="1">
      <c r="A370" s="64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 hidden="1">
      <c r="A371" s="64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 hidden="1">
      <c r="A372" s="64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 hidden="1">
      <c r="A373" s="64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 hidden="1">
      <c r="A374" s="64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 hidden="1">
      <c r="A375" s="64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 hidden="1">
      <c r="A376" s="64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 hidden="1">
      <c r="A377" s="64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 hidden="1">
      <c r="A378" s="64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4.25" customHeight="1" hidden="1">
      <c r="A379" s="64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 customHeight="1" hidden="1">
      <c r="A380" s="64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 hidden="1">
      <c r="A381" s="64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 hidden="1">
      <c r="A382" s="64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 hidden="1">
      <c r="A383" s="64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 hidden="1">
      <c r="A384" s="64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 hidden="1">
      <c r="A385" s="64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 hidden="1">
      <c r="A386" s="64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 customHeight="1" hidden="1">
      <c r="A387" s="64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 hidden="1">
      <c r="A388" s="64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 hidden="1">
      <c r="A389" s="64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 hidden="1">
      <c r="A390" s="64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 hidden="1">
      <c r="A391" s="64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9.5" customHeight="1" hidden="1">
      <c r="A392" s="64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 hidden="1">
      <c r="A393" s="64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 hidden="1">
      <c r="A394" s="64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 hidden="1">
      <c r="A395" s="64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" customHeight="1" hidden="1">
      <c r="A396" s="64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 hidden="1">
      <c r="A397" s="64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 hidden="1">
      <c r="A398" s="64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 hidden="1">
      <c r="A399" s="64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 hidden="1">
      <c r="A400" s="64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 hidden="1">
      <c r="A401" s="64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 hidden="1">
      <c r="A402" s="64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 hidden="1">
      <c r="A403" s="64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 hidden="1">
      <c r="A404" s="64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 hidden="1">
      <c r="A405" s="64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 hidden="1">
      <c r="A406" s="64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 hidden="1">
      <c r="A407" s="64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 hidden="1">
      <c r="A408" s="64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 hidden="1">
      <c r="A409" s="64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 hidden="1">
      <c r="A410" s="64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 hidden="1">
      <c r="A411" s="64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 hidden="1">
      <c r="A412" s="64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 hidden="1">
      <c r="A413" s="64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4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</row>
  </sheetData>
  <sheetProtection/>
  <mergeCells count="3">
    <mergeCell ref="A1:L1"/>
    <mergeCell ref="I119:K119"/>
    <mergeCell ref="I120:K120"/>
  </mergeCells>
  <printOptions horizontalCentered="1"/>
  <pageMargins left="0.2362204724409449" right="0.2362204724409449" top="0.7480314960629921" bottom="0.35433070866141736" header="0.31496062992125984" footer="0.31496062992125984"/>
  <pageSetup firstPageNumber="3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Nevenka</cp:lastModifiedBy>
  <cp:lastPrinted>2017-11-18T12:25:05Z</cp:lastPrinted>
  <dcterms:created xsi:type="dcterms:W3CDTF">2013-09-11T11:00:21Z</dcterms:created>
  <dcterms:modified xsi:type="dcterms:W3CDTF">2018-02-26T14:24:30Z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