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12300" tabRatio="838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definedNames>
    <definedName name="_xlnm.Print_Area" localSheetId="6">'POSEBNI DIO'!$A$1:$G$152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6" i="7" l="1"/>
  <c r="E146" i="7"/>
  <c r="F146" i="7"/>
  <c r="G146" i="7"/>
  <c r="C146" i="7"/>
  <c r="C31" i="7"/>
  <c r="C20" i="7"/>
  <c r="C26" i="7"/>
  <c r="C28" i="7"/>
  <c r="D150" i="7"/>
  <c r="E150" i="7"/>
  <c r="F150" i="7"/>
  <c r="G150" i="7"/>
  <c r="D145" i="7"/>
  <c r="D144" i="7" s="1"/>
  <c r="E145" i="7"/>
  <c r="E144" i="7" s="1"/>
  <c r="F145" i="7"/>
  <c r="F144" i="7" s="1"/>
  <c r="G145" i="7"/>
  <c r="G144" i="7" s="1"/>
  <c r="C150" i="7"/>
  <c r="G142" i="7"/>
  <c r="G141" i="7" s="1"/>
  <c r="G140" i="7" s="1"/>
  <c r="F142" i="7"/>
  <c r="E142" i="7"/>
  <c r="E141" i="7" s="1"/>
  <c r="E140" i="7" s="1"/>
  <c r="D142" i="7"/>
  <c r="D141" i="7" s="1"/>
  <c r="D140" i="7" s="1"/>
  <c r="C142" i="7"/>
  <c r="C141" i="7" s="1"/>
  <c r="C140" i="7" s="1"/>
  <c r="F141" i="7"/>
  <c r="F140" i="7" s="1"/>
  <c r="G138" i="7"/>
  <c r="G137" i="7" s="1"/>
  <c r="G136" i="7" s="1"/>
  <c r="F138" i="7"/>
  <c r="F137" i="7" s="1"/>
  <c r="F136" i="7" s="1"/>
  <c r="E138" i="7"/>
  <c r="D138" i="7"/>
  <c r="D137" i="7" s="1"/>
  <c r="D136" i="7" s="1"/>
  <c r="C138" i="7"/>
  <c r="E137" i="7"/>
  <c r="E136" i="7" s="1"/>
  <c r="C137" i="7"/>
  <c r="C136" i="7" s="1"/>
  <c r="G133" i="7"/>
  <c r="G132" i="7" s="1"/>
  <c r="G131" i="7" s="1"/>
  <c r="F133" i="7"/>
  <c r="E133" i="7"/>
  <c r="E132" i="7" s="1"/>
  <c r="E131" i="7" s="1"/>
  <c r="D133" i="7"/>
  <c r="C133" i="7"/>
  <c r="C132" i="7" s="1"/>
  <c r="C131" i="7" s="1"/>
  <c r="F132" i="7"/>
  <c r="F131" i="7" s="1"/>
  <c r="D132" i="7"/>
  <c r="D131" i="7" s="1"/>
  <c r="G129" i="7"/>
  <c r="G128" i="7" s="1"/>
  <c r="F129" i="7"/>
  <c r="F128" i="7" s="1"/>
  <c r="E129" i="7"/>
  <c r="E128" i="7" s="1"/>
  <c r="D129" i="7"/>
  <c r="D128" i="7" s="1"/>
  <c r="C129" i="7"/>
  <c r="C128" i="7" s="1"/>
  <c r="G126" i="7"/>
  <c r="G125" i="7" s="1"/>
  <c r="F126" i="7"/>
  <c r="E126" i="7"/>
  <c r="E125" i="7" s="1"/>
  <c r="E124" i="7" s="1"/>
  <c r="D126" i="7"/>
  <c r="D125" i="7" s="1"/>
  <c r="C126" i="7"/>
  <c r="C125" i="7" s="1"/>
  <c r="F125" i="7"/>
  <c r="G122" i="7"/>
  <c r="G121" i="7" s="1"/>
  <c r="F122" i="7"/>
  <c r="E122" i="7"/>
  <c r="E121" i="7" s="1"/>
  <c r="D122" i="7"/>
  <c r="C122" i="7"/>
  <c r="C121" i="7" s="1"/>
  <c r="F121" i="7"/>
  <c r="D121" i="7"/>
  <c r="D119" i="7"/>
  <c r="D118" i="7" s="1"/>
  <c r="E119" i="7"/>
  <c r="E118" i="7" s="1"/>
  <c r="F119" i="7"/>
  <c r="F118" i="7" s="1"/>
  <c r="F117" i="7" s="1"/>
  <c r="G119" i="7"/>
  <c r="G118" i="7" s="1"/>
  <c r="G117" i="7" s="1"/>
  <c r="C119" i="7"/>
  <c r="C118" i="7"/>
  <c r="C117" i="7" s="1"/>
  <c r="G114" i="7"/>
  <c r="G113" i="7" s="1"/>
  <c r="G112" i="7" s="1"/>
  <c r="F114" i="7"/>
  <c r="F113" i="7" s="1"/>
  <c r="F112" i="7" s="1"/>
  <c r="E114" i="7"/>
  <c r="E113" i="7" s="1"/>
  <c r="E112" i="7" s="1"/>
  <c r="D114" i="7"/>
  <c r="C114" i="7"/>
  <c r="C113" i="7" s="1"/>
  <c r="C112" i="7" s="1"/>
  <c r="C111" i="7" s="1"/>
  <c r="D113" i="7"/>
  <c r="D112" i="7" s="1"/>
  <c r="G109" i="7"/>
  <c r="F109" i="7"/>
  <c r="F108" i="7" s="1"/>
  <c r="F107" i="7" s="1"/>
  <c r="E109" i="7"/>
  <c r="D109" i="7"/>
  <c r="D108" i="7" s="1"/>
  <c r="D107" i="7" s="1"/>
  <c r="C109" i="7"/>
  <c r="G108" i="7"/>
  <c r="G107" i="7" s="1"/>
  <c r="E108" i="7"/>
  <c r="E107" i="7" s="1"/>
  <c r="C108" i="7"/>
  <c r="C107" i="7" s="1"/>
  <c r="D105" i="7"/>
  <c r="D104" i="7" s="1"/>
  <c r="D103" i="7" s="1"/>
  <c r="E105" i="7"/>
  <c r="E104" i="7" s="1"/>
  <c r="E103" i="7" s="1"/>
  <c r="F105" i="7"/>
  <c r="F104" i="7" s="1"/>
  <c r="F103" i="7" s="1"/>
  <c r="G105" i="7"/>
  <c r="G104" i="7" s="1"/>
  <c r="G103" i="7" s="1"/>
  <c r="C105" i="7"/>
  <c r="C104" i="7" s="1"/>
  <c r="C103" i="7" s="1"/>
  <c r="D100" i="7"/>
  <c r="E100" i="7"/>
  <c r="F100" i="7"/>
  <c r="G100" i="7"/>
  <c r="D98" i="7"/>
  <c r="D97" i="7" s="1"/>
  <c r="D96" i="7" s="1"/>
  <c r="E98" i="7"/>
  <c r="E97" i="7" s="1"/>
  <c r="E96" i="7" s="1"/>
  <c r="F98" i="7"/>
  <c r="F97" i="7" s="1"/>
  <c r="F96" i="7" s="1"/>
  <c r="G98" i="7"/>
  <c r="G97" i="7" s="1"/>
  <c r="G96" i="7" s="1"/>
  <c r="C100" i="7"/>
  <c r="C98" i="7"/>
  <c r="C97" i="7" s="1"/>
  <c r="C96" i="7" s="1"/>
  <c r="G94" i="7"/>
  <c r="G93" i="7" s="1"/>
  <c r="G92" i="7" s="1"/>
  <c r="F94" i="7"/>
  <c r="E94" i="7"/>
  <c r="E93" i="7" s="1"/>
  <c r="E92" i="7" s="1"/>
  <c r="D94" i="7"/>
  <c r="D93" i="7" s="1"/>
  <c r="D92" i="7" s="1"/>
  <c r="C94" i="7"/>
  <c r="C93" i="7" s="1"/>
  <c r="C92" i="7" s="1"/>
  <c r="F93" i="7"/>
  <c r="F92" i="7" s="1"/>
  <c r="G90" i="7"/>
  <c r="G89" i="7" s="1"/>
  <c r="G88" i="7" s="1"/>
  <c r="F90" i="7"/>
  <c r="E90" i="7"/>
  <c r="E89" i="7" s="1"/>
  <c r="E88" i="7" s="1"/>
  <c r="D90" i="7"/>
  <c r="C90" i="7"/>
  <c r="C89" i="7" s="1"/>
  <c r="C88" i="7" s="1"/>
  <c r="F89" i="7"/>
  <c r="F88" i="7" s="1"/>
  <c r="D89" i="7"/>
  <c r="D88" i="7" s="1"/>
  <c r="G86" i="7"/>
  <c r="G85" i="7" s="1"/>
  <c r="G84" i="7" s="1"/>
  <c r="F86" i="7"/>
  <c r="E86" i="7"/>
  <c r="E85" i="7" s="1"/>
  <c r="E84" i="7" s="1"/>
  <c r="D86" i="7"/>
  <c r="D85" i="7" s="1"/>
  <c r="D84" i="7" s="1"/>
  <c r="C86" i="7"/>
  <c r="C85" i="7" s="1"/>
  <c r="C84" i="7" s="1"/>
  <c r="F85" i="7"/>
  <c r="F84" i="7" s="1"/>
  <c r="G82" i="7"/>
  <c r="G81" i="7" s="1"/>
  <c r="G80" i="7" s="1"/>
  <c r="F82" i="7"/>
  <c r="E82" i="7"/>
  <c r="E81" i="7" s="1"/>
  <c r="E80" i="7" s="1"/>
  <c r="D82" i="7"/>
  <c r="D81" i="7" s="1"/>
  <c r="D80" i="7" s="1"/>
  <c r="C82" i="7"/>
  <c r="C81" i="7" s="1"/>
  <c r="C80" i="7" s="1"/>
  <c r="F81" i="7"/>
  <c r="F80" i="7" s="1"/>
  <c r="D77" i="7"/>
  <c r="D76" i="7" s="1"/>
  <c r="D75" i="7" s="1"/>
  <c r="E77" i="7"/>
  <c r="E76" i="7" s="1"/>
  <c r="E75" i="7" s="1"/>
  <c r="F77" i="7"/>
  <c r="F76" i="7" s="1"/>
  <c r="F75" i="7" s="1"/>
  <c r="G77" i="7"/>
  <c r="G76" i="7" s="1"/>
  <c r="G75" i="7" s="1"/>
  <c r="C77" i="7"/>
  <c r="C76" i="7" s="1"/>
  <c r="C75" i="7" s="1"/>
  <c r="D72" i="7"/>
  <c r="D71" i="7" s="1"/>
  <c r="E72" i="7"/>
  <c r="E71" i="7" s="1"/>
  <c r="F72" i="7"/>
  <c r="F71" i="7" s="1"/>
  <c r="G72" i="7"/>
  <c r="G71" i="7" s="1"/>
  <c r="C72" i="7"/>
  <c r="C71" i="7" s="1"/>
  <c r="D69" i="7"/>
  <c r="E69" i="7"/>
  <c r="F69" i="7"/>
  <c r="G69" i="7"/>
  <c r="D65" i="7"/>
  <c r="D64" i="7" s="1"/>
  <c r="E65" i="7"/>
  <c r="E64" i="7" s="1"/>
  <c r="F65" i="7"/>
  <c r="F64" i="7" s="1"/>
  <c r="G65" i="7"/>
  <c r="G64" i="7" s="1"/>
  <c r="C69" i="7"/>
  <c r="C64" i="7" s="1"/>
  <c r="C65" i="7"/>
  <c r="D62" i="7"/>
  <c r="E62" i="7"/>
  <c r="F62" i="7"/>
  <c r="G62" i="7"/>
  <c r="D60" i="7"/>
  <c r="D59" i="7" s="1"/>
  <c r="E60" i="7"/>
  <c r="E59" i="7" s="1"/>
  <c r="F60" i="7"/>
  <c r="F59" i="7" s="1"/>
  <c r="G60" i="7"/>
  <c r="G59" i="7" s="1"/>
  <c r="D57" i="7"/>
  <c r="D56" i="7" s="1"/>
  <c r="D55" i="7" s="1"/>
  <c r="E57" i="7"/>
  <c r="E56" i="7" s="1"/>
  <c r="E55" i="7" s="1"/>
  <c r="F57" i="7"/>
  <c r="F56" i="7" s="1"/>
  <c r="F55" i="7" s="1"/>
  <c r="G57" i="7"/>
  <c r="G56" i="7" s="1"/>
  <c r="G55" i="7" s="1"/>
  <c r="C62" i="7"/>
  <c r="C59" i="7" s="1"/>
  <c r="C60" i="7"/>
  <c r="C57" i="7"/>
  <c r="C56" i="7" s="1"/>
  <c r="C55" i="7" s="1"/>
  <c r="G53" i="7"/>
  <c r="G52" i="7" s="1"/>
  <c r="G51" i="7" s="1"/>
  <c r="F53" i="7"/>
  <c r="F52" i="7" s="1"/>
  <c r="F51" i="7" s="1"/>
  <c r="E53" i="7"/>
  <c r="E52" i="7" s="1"/>
  <c r="E51" i="7" s="1"/>
  <c r="D53" i="7"/>
  <c r="D52" i="7" s="1"/>
  <c r="D51" i="7" s="1"/>
  <c r="C53" i="7"/>
  <c r="C52" i="7" s="1"/>
  <c r="C51" i="7" s="1"/>
  <c r="G48" i="7"/>
  <c r="F48" i="7"/>
  <c r="F47" i="7" s="1"/>
  <c r="F46" i="7" s="1"/>
  <c r="E48" i="7"/>
  <c r="D48" i="7"/>
  <c r="D47" i="7" s="1"/>
  <c r="D46" i="7" s="1"/>
  <c r="C48" i="7"/>
  <c r="G47" i="7"/>
  <c r="G46" i="7" s="1"/>
  <c r="E47" i="7"/>
  <c r="E46" i="7" s="1"/>
  <c r="C47" i="7"/>
  <c r="C46" i="7"/>
  <c r="G44" i="7"/>
  <c r="G43" i="7" s="1"/>
  <c r="G42" i="7" s="1"/>
  <c r="F44" i="7"/>
  <c r="F43" i="7" s="1"/>
  <c r="F42" i="7" s="1"/>
  <c r="E44" i="7"/>
  <c r="E43" i="7" s="1"/>
  <c r="E42" i="7" s="1"/>
  <c r="D44" i="7"/>
  <c r="D43" i="7" s="1"/>
  <c r="D42" i="7" s="1"/>
  <c r="C44" i="7"/>
  <c r="C43" i="7" s="1"/>
  <c r="C42" i="7" s="1"/>
  <c r="D40" i="7"/>
  <c r="D39" i="7" s="1"/>
  <c r="D38" i="7" s="1"/>
  <c r="E40" i="7"/>
  <c r="E39" i="7" s="1"/>
  <c r="E38" i="7" s="1"/>
  <c r="F40" i="7"/>
  <c r="F39" i="7" s="1"/>
  <c r="F38" i="7" s="1"/>
  <c r="G40" i="7"/>
  <c r="G39" i="7" s="1"/>
  <c r="G38" i="7" s="1"/>
  <c r="C40" i="7"/>
  <c r="C39" i="7" s="1"/>
  <c r="C38" i="7" s="1"/>
  <c r="D34" i="7"/>
  <c r="D33" i="7" s="1"/>
  <c r="D32" i="7" s="1"/>
  <c r="E34" i="7"/>
  <c r="E33" i="7" s="1"/>
  <c r="E32" i="7" s="1"/>
  <c r="F34" i="7"/>
  <c r="F33" i="7" s="1"/>
  <c r="F32" i="7" s="1"/>
  <c r="G34" i="7"/>
  <c r="G33" i="7" s="1"/>
  <c r="G32" i="7" s="1"/>
  <c r="C34" i="7"/>
  <c r="C33" i="7" s="1"/>
  <c r="C32" i="7" s="1"/>
  <c r="D30" i="7"/>
  <c r="D29" i="7" s="1"/>
  <c r="E30" i="7"/>
  <c r="E29" i="7" s="1"/>
  <c r="F30" i="7"/>
  <c r="F29" i="7" s="1"/>
  <c r="G30" i="7"/>
  <c r="G29" i="7" s="1"/>
  <c r="D27" i="7"/>
  <c r="E27" i="7"/>
  <c r="F27" i="7"/>
  <c r="G27" i="7"/>
  <c r="D25" i="7"/>
  <c r="D24" i="7" s="1"/>
  <c r="E25" i="7"/>
  <c r="F25" i="7"/>
  <c r="G25" i="7"/>
  <c r="E24" i="7"/>
  <c r="F24" i="7"/>
  <c r="G24" i="7"/>
  <c r="D22" i="7"/>
  <c r="E22" i="7"/>
  <c r="F22" i="7"/>
  <c r="G22" i="7"/>
  <c r="D19" i="7"/>
  <c r="D18" i="7" s="1"/>
  <c r="E19" i="7"/>
  <c r="E18" i="7" s="1"/>
  <c r="F19" i="7"/>
  <c r="F18" i="7" s="1"/>
  <c r="G19" i="7"/>
  <c r="G18" i="7" s="1"/>
  <c r="C30" i="7"/>
  <c r="C29" i="7" s="1"/>
  <c r="C27" i="7"/>
  <c r="C25" i="7"/>
  <c r="C22" i="7"/>
  <c r="C19" i="7"/>
  <c r="D15" i="7"/>
  <c r="D14" i="7" s="1"/>
  <c r="D13" i="7" s="1"/>
  <c r="E15" i="7"/>
  <c r="E14" i="7" s="1"/>
  <c r="E13" i="7" s="1"/>
  <c r="F15" i="7"/>
  <c r="F14" i="7" s="1"/>
  <c r="F13" i="7" s="1"/>
  <c r="G15" i="7"/>
  <c r="G14" i="7" s="1"/>
  <c r="G13" i="7" s="1"/>
  <c r="D10" i="7"/>
  <c r="D9" i="7" s="1"/>
  <c r="D8" i="7" s="1"/>
  <c r="E10" i="7"/>
  <c r="E9" i="7" s="1"/>
  <c r="E8" i="7" s="1"/>
  <c r="F10" i="7"/>
  <c r="F9" i="7" s="1"/>
  <c r="F8" i="7" s="1"/>
  <c r="G10" i="7"/>
  <c r="G9" i="7" s="1"/>
  <c r="G8" i="7" s="1"/>
  <c r="C15" i="7"/>
  <c r="C14" i="7"/>
  <c r="C13" i="7" s="1"/>
  <c r="C10" i="7"/>
  <c r="C9" i="7" s="1"/>
  <c r="C8" i="7" s="1"/>
  <c r="C145" i="7" l="1"/>
  <c r="C144" i="7" s="1"/>
  <c r="C135" i="7" s="1"/>
  <c r="F135" i="7"/>
  <c r="D117" i="7"/>
  <c r="F124" i="7"/>
  <c r="G124" i="7"/>
  <c r="G116" i="7" s="1"/>
  <c r="G135" i="7"/>
  <c r="D124" i="7"/>
  <c r="E135" i="7"/>
  <c r="E117" i="7"/>
  <c r="D135" i="7"/>
  <c r="C124" i="7"/>
  <c r="C116" i="7" s="1"/>
  <c r="C102" i="7"/>
  <c r="C18" i="7"/>
  <c r="C17" i="7" s="1"/>
  <c r="C7" i="7" s="1"/>
  <c r="C24" i="7"/>
  <c r="G102" i="7"/>
  <c r="E116" i="7"/>
  <c r="F116" i="7"/>
  <c r="D102" i="7"/>
  <c r="F102" i="7"/>
  <c r="E102" i="7"/>
  <c r="F79" i="7"/>
  <c r="C79" i="7"/>
  <c r="G79" i="7"/>
  <c r="D79" i="7"/>
  <c r="E79" i="7"/>
  <c r="E37" i="7"/>
  <c r="C37" i="7"/>
  <c r="D37" i="7"/>
  <c r="G37" i="7"/>
  <c r="F37" i="7"/>
  <c r="G17" i="7"/>
  <c r="G7" i="7" s="1"/>
  <c r="E17" i="7"/>
  <c r="E7" i="7" s="1"/>
  <c r="D17" i="7"/>
  <c r="D7" i="7" s="1"/>
  <c r="F17" i="7"/>
  <c r="F7" i="7" s="1"/>
  <c r="B35" i="8"/>
  <c r="B33" i="8" s="1"/>
  <c r="B38" i="8"/>
  <c r="B36" i="8" s="1"/>
  <c r="C28" i="8"/>
  <c r="B40" i="8"/>
  <c r="F28" i="8"/>
  <c r="D28" i="8"/>
  <c r="B31" i="8"/>
  <c r="E28" i="8"/>
  <c r="B29" i="8"/>
  <c r="B20" i="8"/>
  <c r="B19" i="8"/>
  <c r="B17" i="8"/>
  <c r="D116" i="7" l="1"/>
  <c r="D6" i="7" s="1"/>
  <c r="F6" i="7"/>
  <c r="C6" i="7"/>
  <c r="E6" i="7"/>
  <c r="G6" i="7"/>
  <c r="B28" i="8"/>
  <c r="B22" i="8"/>
  <c r="B18" i="8"/>
  <c r="B15" i="8"/>
  <c r="B13" i="8"/>
  <c r="B11" i="8"/>
  <c r="D22" i="8"/>
  <c r="E22" i="8"/>
  <c r="F22" i="8"/>
  <c r="C22" i="8"/>
  <c r="D18" i="8"/>
  <c r="E18" i="8"/>
  <c r="F18" i="8"/>
  <c r="C18" i="8"/>
  <c r="D15" i="8"/>
  <c r="E15" i="8"/>
  <c r="F15" i="8"/>
  <c r="C15" i="8"/>
  <c r="D13" i="8"/>
  <c r="E13" i="8"/>
  <c r="F13" i="8"/>
  <c r="C13" i="8"/>
  <c r="D11" i="8"/>
  <c r="D10" i="8" s="1"/>
  <c r="E11" i="8"/>
  <c r="E10" i="8" s="1"/>
  <c r="F11" i="8"/>
  <c r="F10" i="8" s="1"/>
  <c r="C11" i="8"/>
  <c r="C10" i="8" s="1"/>
  <c r="B10" i="8" l="1"/>
  <c r="C11" i="5"/>
  <c r="C10" i="5" s="1"/>
  <c r="D11" i="5"/>
  <c r="D10" i="5" s="1"/>
  <c r="E11" i="5"/>
  <c r="E10" i="5" s="1"/>
  <c r="F11" i="5"/>
  <c r="F10" i="5" s="1"/>
  <c r="B11" i="5"/>
  <c r="B10" i="5" s="1"/>
  <c r="H27" i="3" l="1"/>
  <c r="H22" i="3"/>
  <c r="G27" i="3"/>
  <c r="F27" i="3"/>
  <c r="F21" i="3" s="1"/>
  <c r="F22" i="3"/>
  <c r="G22" i="3"/>
  <c r="D22" i="3"/>
  <c r="D27" i="3"/>
  <c r="F11" i="3"/>
  <c r="F10" i="3" s="1"/>
  <c r="G11" i="3"/>
  <c r="G10" i="3" s="1"/>
  <c r="H11" i="3"/>
  <c r="H10" i="3" s="1"/>
  <c r="D11" i="3"/>
  <c r="D10" i="3" s="1"/>
  <c r="E27" i="3"/>
  <c r="E21" i="3"/>
  <c r="E22" i="3"/>
  <c r="E11" i="3"/>
  <c r="E10" i="3" s="1"/>
  <c r="G21" i="3" l="1"/>
  <c r="H21" i="3"/>
  <c r="D21" i="3"/>
  <c r="A1" i="7" l="1"/>
  <c r="A1" i="9"/>
  <c r="A1" i="6"/>
  <c r="A1" i="5"/>
  <c r="A1" i="8"/>
  <c r="A1" i="3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F14" i="10" l="1"/>
  <c r="J14" i="10"/>
  <c r="I14" i="10"/>
  <c r="I22" i="10" s="1"/>
  <c r="I28" i="10" s="1"/>
  <c r="I29" i="10" s="1"/>
  <c r="H14" i="10"/>
  <c r="G14" i="10"/>
  <c r="J22" i="10"/>
  <c r="J28" i="10" s="1"/>
  <c r="J29" i="10" s="1"/>
  <c r="H22" i="10"/>
  <c r="H28" i="10" s="1"/>
  <c r="H29" i="10" s="1"/>
  <c r="F22" i="10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<sst xmlns="http://schemas.openxmlformats.org/spreadsheetml/2006/main" count="465" uniqueCount="181">
  <si>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</si>
  <si>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</si>
  <si>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</si>
  <si>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</si>
  <si>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</si>
  <si>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</si>
  <si>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</si>
  <si>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</si>
  <si>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</si>
  <si>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</si>
  <si>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</si>
  <si>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</si>
  <si>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</si>
  <si>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</si>
  <si>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</si>
  <si>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</si>
  <si>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</si>
  <si>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</si>
  <si>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</si>
  <si>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</si>
  <si>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</si>
  <si>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</si>
  <si>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</si>
  <si>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</si>
  <si>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</si>
  <si>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</si>
  <si>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</si>
  <si>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</si>
  <si>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</si>
  <si>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</si>
  <si>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</si>
  <si>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</si>
  <si>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</si>
  <si>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</si>
  <si>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</si>
  <si>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</si>
  <si>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</si>
  <si>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</si>
  <si>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</si>
  <si>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</si>
  <si>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</si>
  <si>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</si>
  <si>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</si>
  <si>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</si>
  <si>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</si>
  <si>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</si>
  <si>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</si>
  <si>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</si>
  <si>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</si>
  <si>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</si>
  <si>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</si>
  <si>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</si>
  <si>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</si>
  <si>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</si>
  <si>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</si>
  <si>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</si>
  <si>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</si>
  <si>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</si>
  <si>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</si>
  <si>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</si>
  <si>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</si>
  <si>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</si>
  <si>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</si>
  <si>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</si>
  <si>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</si>
  <si>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</si>
  <si>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</si>
  <si>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</si>
  <si>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PRIJEDLOG FINANCIJSKOG PLANA INDUSTRIJSKO-OBRTNIČKE ŠKOLE
ZA 2025. I PROJEKCIJA ZA 2026. I 2027. GODINU</t>
  </si>
  <si>
    <t>Prihodi od upravnih i admin.pristojbi, po posebnim propisima i naknada</t>
  </si>
  <si>
    <t>Prihodi od prodaje proizvoda i robe te pruženih usluga i prihodi od donacija</t>
  </si>
  <si>
    <t>Financijski rashodi</t>
  </si>
  <si>
    <t>09 OBRAZOVANJE</t>
  </si>
  <si>
    <t>092 Srednjoškolsko obrazovanje</t>
  </si>
  <si>
    <t>3.2. Vlastiti prihodi proračunskih korisnika</t>
  </si>
  <si>
    <t>4.7. Prihodi za posebne namjene za prorač.korisnike</t>
  </si>
  <si>
    <t>4.8. Decentralizirana sredstva</t>
  </si>
  <si>
    <t>5.1. Europska unija</t>
  </si>
  <si>
    <t>Izvor 1.1.</t>
  </si>
  <si>
    <t>Nenamjenski prihodi i primici</t>
  </si>
  <si>
    <t>Izvor 3.2.</t>
  </si>
  <si>
    <t>Vlastiti prihodi proračunskih korisnika</t>
  </si>
  <si>
    <t>Izvor 4.7.</t>
  </si>
  <si>
    <t>Prihodi za posebne namjene za proračunske korisnike</t>
  </si>
  <si>
    <t>Izvor 4.8.</t>
  </si>
  <si>
    <t>Decentralizirana sredstva</t>
  </si>
  <si>
    <t>Izvor 5.1.</t>
  </si>
  <si>
    <t>Europska unija</t>
  </si>
  <si>
    <t>Izvor 5.3.</t>
  </si>
  <si>
    <t>Ministarstva i državne ustanove za proračunske korisnike</t>
  </si>
  <si>
    <t>Izvor 5.5.</t>
  </si>
  <si>
    <t>Gradovi i općine za proračunske korisnike</t>
  </si>
  <si>
    <t>Izvor 5.8.</t>
  </si>
  <si>
    <t>Ostale institucije za proračunske korisnike</t>
  </si>
  <si>
    <t>Izvor 6.2.</t>
  </si>
  <si>
    <t>Donacije za proračunske korisnike</t>
  </si>
  <si>
    <t>SVEUKUPNO RASHODI</t>
  </si>
  <si>
    <t>1.1. Nenamjenski prihodi i primici</t>
  </si>
  <si>
    <t>5.3. Ministarstva i državne ustanove za proračunske korisnike</t>
  </si>
  <si>
    <t>5.5. Gradovi i općine za proračunske korisnike</t>
  </si>
  <si>
    <t>6 Donacije</t>
  </si>
  <si>
    <t>6.2. Donacije za proračunske  korisnike</t>
  </si>
  <si>
    <t>Program A012201</t>
  </si>
  <si>
    <t>Redovna djelatnost srednjih škola - minimalni standard</t>
  </si>
  <si>
    <t>Aktivnost A012201A220101</t>
  </si>
  <si>
    <t>Materijalni rashodi SŠ po kriterijima</t>
  </si>
  <si>
    <t xml:space="preserve"> 3</t>
  </si>
  <si>
    <t>RASHODI POSLOVANJA</t>
  </si>
  <si>
    <t xml:space="preserve"> 32</t>
  </si>
  <si>
    <t>MATERIJALNI RASHODI</t>
  </si>
  <si>
    <t xml:space="preserve"> 34</t>
  </si>
  <si>
    <t>FINANCIJSKI RASHODI</t>
  </si>
  <si>
    <t>Aktivnost A012201A220102</t>
  </si>
  <si>
    <t>Materijalni rashodi SŠ po stvarnom trošku</t>
  </si>
  <si>
    <t>Aktivnost A012201A220103</t>
  </si>
  <si>
    <t>Materijalni rashodi SŠ - drugi izvori</t>
  </si>
  <si>
    <t xml:space="preserve"> 38</t>
  </si>
  <si>
    <t>OSTALI RASHODI</t>
  </si>
  <si>
    <t xml:space="preserve"> 4</t>
  </si>
  <si>
    <t>RASHODI ZA NABAVU NEFINANCIJSKE IMOVINE</t>
  </si>
  <si>
    <t xml:space="preserve"> 42</t>
  </si>
  <si>
    <t>RASHODI ZA NABAVU PROIZVEDENE DUGOTRAJNE IMOVINE</t>
  </si>
  <si>
    <t>Aktivnost A012201A220104</t>
  </si>
  <si>
    <t>Plaće i drugi rashodi za zaposlene srednjih škola</t>
  </si>
  <si>
    <t xml:space="preserve"> 31</t>
  </si>
  <si>
    <t>RASHODI ZA ZAPOSLENE</t>
  </si>
  <si>
    <t>Program A012301</t>
  </si>
  <si>
    <t>Programi obrazovanja iznad standarda</t>
  </si>
  <si>
    <t>Aktivnost A012301A230101</t>
  </si>
  <si>
    <t>Materijalni troškovi iznad standarda</t>
  </si>
  <si>
    <t>Aktivnost A012301A230102</t>
  </si>
  <si>
    <t>Županijska natjecanja</t>
  </si>
  <si>
    <t>Aktivnost A012301A230104</t>
  </si>
  <si>
    <t>POMOĆNICI U NASTAVI</t>
  </si>
  <si>
    <t>Aktivnost A012301A230116</t>
  </si>
  <si>
    <t>Školski list, časopisi i knjige</t>
  </si>
  <si>
    <t>Aktivnost A012301A230168</t>
  </si>
  <si>
    <t>EU projekti kod proračunskih korisnika</t>
  </si>
  <si>
    <t>Aktivnost A012301A230176</t>
  </si>
  <si>
    <t>Državno natjecanje</t>
  </si>
  <si>
    <t>Aktivnost A012301A230184</t>
  </si>
  <si>
    <t>Zavičajna nastava</t>
  </si>
  <si>
    <t>Program A012302</t>
  </si>
  <si>
    <t>Aktivnost A012302A230209</t>
  </si>
  <si>
    <t>Menstrualne higijenske potrepštine</t>
  </si>
  <si>
    <t>Aktivnost A012302A230212</t>
  </si>
  <si>
    <t>Oxford digitalna knjižnica</t>
  </si>
  <si>
    <t>Aktivnost A012302A230214</t>
  </si>
  <si>
    <t>Izmjena naziva škola (dvojezičnost)</t>
  </si>
  <si>
    <t>Aktivnost A012302A230219</t>
  </si>
  <si>
    <t>Uzorkovanje vode i izrada procjene rizika vodovodne mreže</t>
  </si>
  <si>
    <t>Aktivnost A012302A230222</t>
  </si>
  <si>
    <t>Program A012402</t>
  </si>
  <si>
    <t>Investicijsko održavanje srednjih škola</t>
  </si>
  <si>
    <t>Aktivnost A012402A240201</t>
  </si>
  <si>
    <t>Investicijsko održavanje SŠ -minimalni standard</t>
  </si>
  <si>
    <t>Aktivnost A012402A240202</t>
  </si>
  <si>
    <t>Investicijsko održavanje SŠ- iznad standarda</t>
  </si>
  <si>
    <t>Program A012404</t>
  </si>
  <si>
    <t>Kapitalna ulaganja u srednje škole</t>
  </si>
  <si>
    <t>Aktivnost A012404K240401</t>
  </si>
  <si>
    <t>Projektna dokumentacija srednjih škola</t>
  </si>
  <si>
    <t xml:space="preserve"> 41</t>
  </si>
  <si>
    <t>RASHODI ZA NABAVU NEPROIZVED.DUGOTRAJNE IMOVINE</t>
  </si>
  <si>
    <t>Program A012406</t>
  </si>
  <si>
    <t>Opremanje u srednjim školama</t>
  </si>
  <si>
    <t>Aktivnost A012406K240601</t>
  </si>
  <si>
    <t>Školski namještaj i oprema</t>
  </si>
  <si>
    <t>Aktivnost A012406K240602</t>
  </si>
  <si>
    <t>Opremanje biblioteke</t>
  </si>
  <si>
    <t>Aktivnost A012406K240604</t>
  </si>
  <si>
    <t>Opremanje kabineta</t>
  </si>
  <si>
    <t>Program A019213</t>
  </si>
  <si>
    <t>EU projekti u školstvu</t>
  </si>
  <si>
    <t>Aktivnost A019213T921301</t>
  </si>
  <si>
    <t>ERASMUS+</t>
  </si>
  <si>
    <t>Aktivnost A019213T921307</t>
  </si>
  <si>
    <t>GENE HAAS</t>
  </si>
  <si>
    <t>Aktivnost A019213T921308</t>
  </si>
  <si>
    <t>Regionalni centar kompetentnosti u sektoru strojarstva - Zadar</t>
  </si>
  <si>
    <t>Poticanje energetske efikasnosti i korištenje obnovljivih izvora energije u 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</si>
</sst>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A]#,##0.00;\-#,##0.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2" fontId="3" fillId="2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 applyProtection="1">
      <alignment horizontal="right" vertical="center" wrapText="1"/>
    </xf>
    <xf numFmtId="2" fontId="6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164" fontId="20" fillId="5" borderId="3" xfId="0" applyNumberFormat="1" applyFont="1" applyFill="1" applyBorder="1" applyAlignment="1" applyProtection="1">
      <alignment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7" fillId="5" borderId="3" xfId="0" applyFont="1" applyFill="1" applyBorder="1" applyAlignment="1" applyProtection="1">
      <alignment vertical="center" readingOrder="1"/>
      <protection locked="0"/>
    </xf>
    <xf numFmtId="164" fontId="7" fillId="5" borderId="3" xfId="0" applyNumberFormat="1" applyFont="1" applyFill="1" applyBorder="1" applyAlignment="1" applyProtection="1">
      <alignment horizontal="right" vertical="center" readingOrder="1"/>
      <protection locked="0"/>
    </xf>
    <xf numFmtId="164" fontId="7" fillId="5" borderId="3" xfId="0" applyNumberFormat="1" applyFont="1" applyFill="1" applyBorder="1" applyAlignment="1" applyProtection="1">
      <alignment vertical="center" readingOrder="1"/>
      <protection locked="0"/>
    </xf>
    <xf numFmtId="0" fontId="7" fillId="2" borderId="0" xfId="0" applyFont="1" applyFill="1" applyAlignment="1">
      <alignment vertical="center"/>
    </xf>
    <xf numFmtId="0" fontId="9" fillId="5" borderId="3" xfId="0" applyFont="1" applyFill="1" applyBorder="1" applyAlignment="1" applyProtection="1">
      <alignment vertical="center" readingOrder="1"/>
      <protection locked="0"/>
    </xf>
    <xf numFmtId="0" fontId="9" fillId="5" borderId="3" xfId="0" applyFont="1" applyFill="1" applyBorder="1" applyAlignment="1" applyProtection="1">
      <alignment vertical="center" wrapText="1" readingOrder="1"/>
      <protection locked="0"/>
    </xf>
    <xf numFmtId="164" fontId="9" fillId="5" borderId="3" xfId="0" applyNumberFormat="1" applyFont="1" applyFill="1" applyBorder="1" applyAlignment="1" applyProtection="1">
      <alignment horizontal="right" vertical="center" readingOrder="1"/>
      <protection locked="0"/>
    </xf>
    <xf numFmtId="164" fontId="9" fillId="5" borderId="3" xfId="0" applyNumberFormat="1" applyFont="1" applyFill="1" applyBorder="1" applyAlignment="1" applyProtection="1">
      <alignment vertical="center" readingOrder="1"/>
      <protection locked="0"/>
    </xf>
    <xf numFmtId="0" fontId="9" fillId="2" borderId="0" xfId="0" applyFont="1" applyFill="1" applyAlignment="1">
      <alignment vertical="center"/>
    </xf>
    <xf numFmtId="0" fontId="7" fillId="5" borderId="3" xfId="0" applyFont="1" applyFill="1" applyBorder="1" applyAlignment="1" applyProtection="1">
      <alignment vertical="center" wrapText="1" readingOrder="1"/>
      <protection locked="0"/>
    </xf>
    <xf numFmtId="0" fontId="1" fillId="0" borderId="0" xfId="0" applyFont="1"/>
    <xf numFmtId="164" fontId="21" fillId="5" borderId="3" xfId="0" applyNumberFormat="1" applyFont="1" applyFill="1" applyBorder="1" applyAlignment="1" applyProtection="1">
      <alignment vertical="center" wrapText="1" readingOrder="1"/>
      <protection locked="0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16" zoomScale="90" zoomScaleNormal="90" workbookViewId="0">
      <selection activeCell="F27" sqref="F27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3" t="s">
        <v>68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8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x14ac:dyDescent="0.25">
      <c r="A3" s="83" t="s">
        <v>17</v>
      </c>
      <c r="B3" s="83"/>
      <c r="C3" s="83"/>
      <c r="D3" s="83"/>
      <c r="E3" s="83"/>
      <c r="F3" s="83"/>
      <c r="G3" s="83"/>
      <c r="H3" s="83"/>
      <c r="I3" s="84"/>
      <c r="J3" s="84"/>
    </row>
    <row r="4" spans="1:10" ht="18" x14ac:dyDescent="0.25">
      <c r="A4" s="20"/>
      <c r="B4" s="20"/>
      <c r="C4" s="20"/>
      <c r="D4" s="20"/>
      <c r="E4" s="20"/>
      <c r="F4" s="20"/>
      <c r="G4" s="20"/>
      <c r="H4" s="20"/>
      <c r="I4" s="5"/>
      <c r="J4" s="5"/>
    </row>
    <row r="5" spans="1:10" ht="15.75" x14ac:dyDescent="0.25">
      <c r="A5" s="83" t="s">
        <v>21</v>
      </c>
      <c r="B5" s="85"/>
      <c r="C5" s="85"/>
      <c r="D5" s="85"/>
      <c r="E5" s="85"/>
      <c r="F5" s="85"/>
      <c r="G5" s="85"/>
      <c r="H5" s="85"/>
      <c r="I5" s="85"/>
      <c r="J5" s="85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7" t="s">
        <v>28</v>
      </c>
    </row>
    <row r="7" spans="1:10" ht="25.5" x14ac:dyDescent="0.25">
      <c r="A7" s="23"/>
      <c r="B7" s="24"/>
      <c r="C7" s="24"/>
      <c r="D7" s="25"/>
      <c r="E7" s="26"/>
      <c r="F7" s="3" t="s">
        <v>65</v>
      </c>
      <c r="G7" s="3" t="s">
        <v>62</v>
      </c>
      <c r="H7" s="3" t="s">
        <v>63</v>
      </c>
      <c r="I7" s="3" t="s">
        <v>35</v>
      </c>
      <c r="J7" s="3" t="s">
        <v>64</v>
      </c>
    </row>
    <row r="8" spans="1:10" x14ac:dyDescent="0.25">
      <c r="A8" s="86" t="s">
        <v>0</v>
      </c>
      <c r="B8" s="87"/>
      <c r="C8" s="87"/>
      <c r="D8" s="87"/>
      <c r="E8" s="88"/>
      <c r="F8" s="45">
        <f>F9+F10</f>
        <v>1121003.1200000001</v>
      </c>
      <c r="G8" s="45">
        <f t="shared" ref="G8:J8" si="0">G9+G10</f>
        <v>1055897.1599999999</v>
      </c>
      <c r="H8" s="45">
        <f t="shared" si="0"/>
        <v>1168371.97</v>
      </c>
      <c r="I8" s="45">
        <f t="shared" si="0"/>
        <v>1133871.97</v>
      </c>
      <c r="J8" s="45">
        <f t="shared" si="0"/>
        <v>1133871.97</v>
      </c>
    </row>
    <row r="9" spans="1:10" x14ac:dyDescent="0.25">
      <c r="A9" s="89" t="s">
        <v>29</v>
      </c>
      <c r="B9" s="90"/>
      <c r="C9" s="90"/>
      <c r="D9" s="90"/>
      <c r="E9" s="82"/>
      <c r="F9" s="46">
        <v>1121003.1200000001</v>
      </c>
      <c r="G9" s="46">
        <v>1055897.1599999999</v>
      </c>
      <c r="H9" s="46">
        <v>1168371.97</v>
      </c>
      <c r="I9" s="46">
        <v>1133871.97</v>
      </c>
      <c r="J9" s="46">
        <v>1133871.97</v>
      </c>
    </row>
    <row r="10" spans="1:10" x14ac:dyDescent="0.25">
      <c r="A10" s="91" t="s">
        <v>30</v>
      </c>
      <c r="B10" s="82"/>
      <c r="C10" s="82"/>
      <c r="D10" s="82"/>
      <c r="E10" s="82"/>
      <c r="F10" s="46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5">
      <c r="A11" s="28" t="s">
        <v>1</v>
      </c>
      <c r="B11" s="35"/>
      <c r="C11" s="35"/>
      <c r="D11" s="35"/>
      <c r="E11" s="35"/>
      <c r="F11" s="45">
        <f>F12+F13</f>
        <v>1078398.72</v>
      </c>
      <c r="G11" s="45">
        <f t="shared" ref="G11:J11" si="1">G12+G13</f>
        <v>1131656.3</v>
      </c>
      <c r="H11" s="45">
        <f t="shared" si="1"/>
        <v>1168371.97</v>
      </c>
      <c r="I11" s="45">
        <f t="shared" si="1"/>
        <v>1133871.97</v>
      </c>
      <c r="J11" s="45">
        <f t="shared" si="1"/>
        <v>1133871.97</v>
      </c>
    </row>
    <row r="12" spans="1:10" ht="14.45" x14ac:dyDescent="0.3">
      <c r="A12" s="92" t="s">
        <v>31</v>
      </c>
      <c r="B12" s="90"/>
      <c r="C12" s="90"/>
      <c r="D12" s="90"/>
      <c r="E12" s="90"/>
      <c r="F12" s="46">
        <v>881191.28</v>
      </c>
      <c r="G12" s="46">
        <v>1116599.72</v>
      </c>
      <c r="H12" s="46">
        <v>1160753.97</v>
      </c>
      <c r="I12" s="46">
        <v>1132753.97</v>
      </c>
      <c r="J12" s="47">
        <v>1132753.97</v>
      </c>
    </row>
    <row r="13" spans="1:10" ht="14.45" x14ac:dyDescent="0.3">
      <c r="A13" s="81" t="s">
        <v>32</v>
      </c>
      <c r="B13" s="82"/>
      <c r="C13" s="82"/>
      <c r="D13" s="82"/>
      <c r="E13" s="82"/>
      <c r="F13" s="48">
        <v>197207.44</v>
      </c>
      <c r="G13" s="48">
        <v>15056.58</v>
      </c>
      <c r="H13" s="48">
        <v>7618</v>
      </c>
      <c r="I13" s="48">
        <v>1118</v>
      </c>
      <c r="J13" s="47">
        <v>1118</v>
      </c>
    </row>
    <row r="14" spans="1:10" x14ac:dyDescent="0.25">
      <c r="A14" s="93" t="s">
        <v>54</v>
      </c>
      <c r="B14" s="87"/>
      <c r="C14" s="87"/>
      <c r="D14" s="87"/>
      <c r="E14" s="87"/>
      <c r="F14" s="45">
        <f>F8-F11</f>
        <v>42604.40000000014</v>
      </c>
      <c r="G14" s="45">
        <f t="shared" ref="G14:J14" si="2">G8-G11</f>
        <v>-75759.14000000013</v>
      </c>
      <c r="H14" s="45">
        <f t="shared" si="2"/>
        <v>0</v>
      </c>
      <c r="I14" s="45">
        <f t="shared" si="2"/>
        <v>0</v>
      </c>
      <c r="J14" s="45">
        <f t="shared" si="2"/>
        <v>0</v>
      </c>
    </row>
    <row r="15" spans="1:10" ht="18" x14ac:dyDescent="0.25">
      <c r="A15" s="20"/>
      <c r="B15" s="18"/>
      <c r="C15" s="18"/>
      <c r="D15" s="18"/>
      <c r="E15" s="18"/>
      <c r="F15" s="18"/>
      <c r="G15" s="18"/>
      <c r="H15" s="19"/>
      <c r="I15" s="19"/>
      <c r="J15" s="19"/>
    </row>
    <row r="16" spans="1:10" ht="15.75" x14ac:dyDescent="0.25">
      <c r="A16" s="83" t="s">
        <v>22</v>
      </c>
      <c r="B16" s="85"/>
      <c r="C16" s="85"/>
      <c r="D16" s="85"/>
      <c r="E16" s="85"/>
      <c r="F16" s="85"/>
      <c r="G16" s="85"/>
      <c r="H16" s="85"/>
      <c r="I16" s="85"/>
      <c r="J16" s="85"/>
    </row>
    <row r="17" spans="1:10" ht="18" x14ac:dyDescent="0.25">
      <c r="A17" s="20"/>
      <c r="B17" s="18"/>
      <c r="C17" s="18"/>
      <c r="D17" s="18"/>
      <c r="E17" s="18"/>
      <c r="F17" s="18"/>
      <c r="G17" s="18"/>
      <c r="H17" s="19"/>
      <c r="I17" s="19"/>
      <c r="J17" s="19"/>
    </row>
    <row r="18" spans="1:10" ht="25.5" x14ac:dyDescent="0.25">
      <c r="A18" s="23"/>
      <c r="B18" s="24"/>
      <c r="C18" s="24"/>
      <c r="D18" s="25"/>
      <c r="E18" s="26"/>
      <c r="F18" s="3" t="s">
        <v>65</v>
      </c>
      <c r="G18" s="3" t="s">
        <v>62</v>
      </c>
      <c r="H18" s="3" t="s">
        <v>63</v>
      </c>
      <c r="I18" s="3" t="s">
        <v>35</v>
      </c>
      <c r="J18" s="3" t="s">
        <v>64</v>
      </c>
    </row>
    <row r="19" spans="1:10" x14ac:dyDescent="0.25">
      <c r="A19" s="81" t="s">
        <v>33</v>
      </c>
      <c r="B19" s="82"/>
      <c r="C19" s="82"/>
      <c r="D19" s="82"/>
      <c r="E19" s="82"/>
      <c r="F19" s="48">
        <v>0</v>
      </c>
      <c r="G19" s="48">
        <v>0</v>
      </c>
      <c r="H19" s="48">
        <v>0</v>
      </c>
      <c r="I19" s="48">
        <v>0</v>
      </c>
      <c r="J19" s="47">
        <v>0</v>
      </c>
    </row>
    <row r="20" spans="1:10" ht="14.45" x14ac:dyDescent="0.3">
      <c r="A20" s="81" t="s">
        <v>34</v>
      </c>
      <c r="B20" s="82"/>
      <c r="C20" s="82"/>
      <c r="D20" s="82"/>
      <c r="E20" s="82"/>
      <c r="F20" s="48">
        <v>0</v>
      </c>
      <c r="G20" s="48">
        <v>0</v>
      </c>
      <c r="H20" s="48">
        <v>0</v>
      </c>
      <c r="I20" s="48">
        <v>0</v>
      </c>
      <c r="J20" s="47">
        <v>0</v>
      </c>
    </row>
    <row r="21" spans="1:10" x14ac:dyDescent="0.25">
      <c r="A21" s="93" t="s">
        <v>2</v>
      </c>
      <c r="B21" s="87"/>
      <c r="C21" s="87"/>
      <c r="D21" s="87"/>
      <c r="E21" s="87"/>
      <c r="F21" s="45">
        <f>F19-F20</f>
        <v>0</v>
      </c>
      <c r="G21" s="45">
        <f t="shared" ref="G21:J21" si="3">G19-G20</f>
        <v>0</v>
      </c>
      <c r="H21" s="45">
        <f t="shared" si="3"/>
        <v>0</v>
      </c>
      <c r="I21" s="45">
        <f t="shared" si="3"/>
        <v>0</v>
      </c>
      <c r="J21" s="45">
        <f t="shared" si="3"/>
        <v>0</v>
      </c>
    </row>
    <row r="22" spans="1:10" x14ac:dyDescent="0.25">
      <c r="A22" s="93" t="s">
        <v>55</v>
      </c>
      <c r="B22" s="87"/>
      <c r="C22" s="87"/>
      <c r="D22" s="87"/>
      <c r="E22" s="87"/>
      <c r="F22" s="45">
        <f>F14+F21</f>
        <v>42604.40000000014</v>
      </c>
      <c r="G22" s="45">
        <f t="shared" ref="G22:J22" si="4">G14+G21</f>
        <v>-75759.14000000013</v>
      </c>
      <c r="H22" s="45">
        <f t="shared" si="4"/>
        <v>0</v>
      </c>
      <c r="I22" s="45">
        <f t="shared" si="4"/>
        <v>0</v>
      </c>
      <c r="J22" s="45">
        <f t="shared" si="4"/>
        <v>0</v>
      </c>
    </row>
    <row r="23" spans="1:10" ht="18" x14ac:dyDescent="0.25">
      <c r="A23" s="17"/>
      <c r="B23" s="18"/>
      <c r="C23" s="18"/>
      <c r="D23" s="18"/>
      <c r="E23" s="18"/>
      <c r="F23" s="18"/>
      <c r="G23" s="18"/>
      <c r="H23" s="19"/>
      <c r="I23" s="19"/>
      <c r="J23" s="19"/>
    </row>
    <row r="24" spans="1:10" ht="15.75" x14ac:dyDescent="0.25">
      <c r="A24" s="83" t="s">
        <v>56</v>
      </c>
      <c r="B24" s="85"/>
      <c r="C24" s="85"/>
      <c r="D24" s="85"/>
      <c r="E24" s="85"/>
      <c r="F24" s="85"/>
      <c r="G24" s="85"/>
      <c r="H24" s="85"/>
      <c r="I24" s="85"/>
      <c r="J24" s="85"/>
    </row>
    <row r="25" spans="1:10" ht="15.75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</row>
    <row r="26" spans="1:10" ht="25.5" x14ac:dyDescent="0.25">
      <c r="A26" s="23"/>
      <c r="B26" s="24"/>
      <c r="C26" s="24"/>
      <c r="D26" s="25"/>
      <c r="E26" s="26"/>
      <c r="F26" s="3" t="s">
        <v>65</v>
      </c>
      <c r="G26" s="3" t="s">
        <v>62</v>
      </c>
      <c r="H26" s="3" t="s">
        <v>63</v>
      </c>
      <c r="I26" s="3" t="s">
        <v>35</v>
      </c>
      <c r="J26" s="3" t="s">
        <v>64</v>
      </c>
    </row>
    <row r="27" spans="1:10" ht="15" customHeight="1" x14ac:dyDescent="0.25">
      <c r="A27" s="96" t="s">
        <v>57</v>
      </c>
      <c r="B27" s="97"/>
      <c r="C27" s="97"/>
      <c r="D27" s="97"/>
      <c r="E27" s="98"/>
      <c r="F27" s="49">
        <v>19381.78</v>
      </c>
      <c r="G27" s="49">
        <v>75759.14</v>
      </c>
      <c r="H27" s="49">
        <v>0</v>
      </c>
      <c r="I27" s="49">
        <v>0</v>
      </c>
      <c r="J27" s="50">
        <v>0</v>
      </c>
    </row>
    <row r="28" spans="1:10" ht="15" customHeight="1" x14ac:dyDescent="0.25">
      <c r="A28" s="93" t="s">
        <v>58</v>
      </c>
      <c r="B28" s="87"/>
      <c r="C28" s="87"/>
      <c r="D28" s="87"/>
      <c r="E28" s="87"/>
      <c r="F28" s="51">
        <f>F22+F27</f>
        <v>61986.180000000139</v>
      </c>
      <c r="G28" s="51">
        <f t="shared" ref="G28:J28" si="5">G22+G27</f>
        <v>-1.3096723705530167E-10</v>
      </c>
      <c r="H28" s="51">
        <f t="shared" si="5"/>
        <v>0</v>
      </c>
      <c r="I28" s="51">
        <f t="shared" si="5"/>
        <v>0</v>
      </c>
      <c r="J28" s="52">
        <f t="shared" si="5"/>
        <v>0</v>
      </c>
    </row>
    <row r="29" spans="1:10" ht="45" customHeight="1" x14ac:dyDescent="0.25">
      <c r="A29" s="86" t="s">
        <v>59</v>
      </c>
      <c r="B29" s="99"/>
      <c r="C29" s="99"/>
      <c r="D29" s="99"/>
      <c r="E29" s="100"/>
      <c r="F29" s="51">
        <f>F14+F21+F27-F28</f>
        <v>0</v>
      </c>
      <c r="G29" s="51">
        <f t="shared" ref="G29:J29" si="6">G14+G21+G27-G28</f>
        <v>0</v>
      </c>
      <c r="H29" s="51">
        <f t="shared" si="6"/>
        <v>0</v>
      </c>
      <c r="I29" s="51">
        <f t="shared" si="6"/>
        <v>0</v>
      </c>
      <c r="J29" s="52">
        <f t="shared" si="6"/>
        <v>0</v>
      </c>
    </row>
    <row r="30" spans="1:10" ht="15.6" x14ac:dyDescent="0.3">
      <c r="A30" s="36"/>
      <c r="B30" s="37"/>
      <c r="C30" s="37"/>
      <c r="D30" s="37"/>
      <c r="E30" s="37"/>
      <c r="F30" s="37"/>
      <c r="G30" s="37"/>
      <c r="H30" s="37"/>
      <c r="I30" s="37"/>
      <c r="J30" s="37"/>
    </row>
    <row r="31" spans="1:10" ht="15.75" x14ac:dyDescent="0.25">
      <c r="A31" s="101" t="s">
        <v>53</v>
      </c>
      <c r="B31" s="101"/>
      <c r="C31" s="101"/>
      <c r="D31" s="101"/>
      <c r="E31" s="101"/>
      <c r="F31" s="101"/>
      <c r="G31" s="101"/>
      <c r="H31" s="101"/>
      <c r="I31" s="101"/>
      <c r="J31" s="101"/>
    </row>
    <row r="32" spans="1:10" ht="17.45" x14ac:dyDescent="0.3">
      <c r="A32" s="38"/>
      <c r="B32" s="39"/>
      <c r="C32" s="39"/>
      <c r="D32" s="39"/>
      <c r="E32" s="39"/>
      <c r="F32" s="39"/>
      <c r="G32" s="39"/>
      <c r="H32" s="40"/>
      <c r="I32" s="40"/>
      <c r="J32" s="40"/>
    </row>
    <row r="33" spans="1:10" ht="25.5" x14ac:dyDescent="0.25">
      <c r="A33" s="41"/>
      <c r="B33" s="42"/>
      <c r="C33" s="42"/>
      <c r="D33" s="43"/>
      <c r="E33" s="44"/>
      <c r="F33" s="3" t="s">
        <v>65</v>
      </c>
      <c r="G33" s="3" t="s">
        <v>62</v>
      </c>
      <c r="H33" s="3" t="s">
        <v>63</v>
      </c>
      <c r="I33" s="3" t="s">
        <v>35</v>
      </c>
      <c r="J33" s="3" t="s">
        <v>64</v>
      </c>
    </row>
    <row r="34" spans="1:10" x14ac:dyDescent="0.25">
      <c r="A34" s="96" t="s">
        <v>57</v>
      </c>
      <c r="B34" s="97"/>
      <c r="C34" s="97"/>
      <c r="D34" s="97"/>
      <c r="E34" s="98"/>
      <c r="F34" s="49">
        <v>0</v>
      </c>
      <c r="G34" s="49">
        <f>F37</f>
        <v>0</v>
      </c>
      <c r="H34" s="49">
        <f>G37</f>
        <v>0</v>
      </c>
      <c r="I34" s="49">
        <f>H37</f>
        <v>0</v>
      </c>
      <c r="J34" s="50">
        <f>I37</f>
        <v>0</v>
      </c>
    </row>
    <row r="35" spans="1:10" ht="28.5" customHeight="1" x14ac:dyDescent="0.25">
      <c r="A35" s="96" t="s">
        <v>60</v>
      </c>
      <c r="B35" s="97"/>
      <c r="C35" s="97"/>
      <c r="D35" s="97"/>
      <c r="E35" s="98"/>
      <c r="F35" s="49">
        <v>0</v>
      </c>
      <c r="G35" s="49">
        <v>0</v>
      </c>
      <c r="H35" s="49">
        <v>0</v>
      </c>
      <c r="I35" s="49">
        <v>0</v>
      </c>
      <c r="J35" s="50">
        <v>0</v>
      </c>
    </row>
    <row r="36" spans="1:10" x14ac:dyDescent="0.25">
      <c r="A36" s="96" t="s">
        <v>61</v>
      </c>
      <c r="B36" s="102"/>
      <c r="C36" s="102"/>
      <c r="D36" s="102"/>
      <c r="E36" s="103"/>
      <c r="F36" s="49">
        <v>0</v>
      </c>
      <c r="G36" s="49">
        <v>0</v>
      </c>
      <c r="H36" s="49">
        <v>0</v>
      </c>
      <c r="I36" s="49">
        <v>0</v>
      </c>
      <c r="J36" s="50">
        <v>0</v>
      </c>
    </row>
    <row r="37" spans="1:10" ht="15" customHeight="1" x14ac:dyDescent="0.25">
      <c r="A37" s="93" t="s">
        <v>58</v>
      </c>
      <c r="B37" s="87"/>
      <c r="C37" s="87"/>
      <c r="D37" s="87"/>
      <c r="E37" s="87"/>
      <c r="F37" s="53">
        <f>F34-F35+F36</f>
        <v>0</v>
      </c>
      <c r="G37" s="53">
        <f t="shared" ref="G37:J37" si="7">G34-G35+G36</f>
        <v>0</v>
      </c>
      <c r="H37" s="53">
        <f t="shared" si="7"/>
        <v>0</v>
      </c>
      <c r="I37" s="53">
        <f t="shared" si="7"/>
        <v>0</v>
      </c>
      <c r="J37" s="54">
        <f t="shared" si="7"/>
        <v>0</v>
      </c>
    </row>
    <row r="38" spans="1:10" ht="17.25" customHeight="1" x14ac:dyDescent="0.3"/>
    <row r="39" spans="1:10" ht="14.45" x14ac:dyDescent="0.3">
      <c r="A39" s="94"/>
      <c r="B39" s="95"/>
      <c r="C39" s="95"/>
      <c r="D39" s="95"/>
      <c r="E39" s="95"/>
      <c r="F39" s="95"/>
      <c r="G39" s="95"/>
      <c r="H39" s="95"/>
      <c r="I39" s="95"/>
      <c r="J39" s="95"/>
    </row>
    <row r="40" spans="1:10" ht="9" customHeight="1" x14ac:dyDescent="0.3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4" workbookViewId="0">
      <selection activeCell="A18" sqref="A18:H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9.28515625" customWidth="1"/>
    <col min="4" max="8" width="24.42578125" customWidth="1"/>
  </cols>
  <sheetData>
    <row r="1" spans="1:8" ht="42" customHeight="1" x14ac:dyDescent="0.3">
      <c r="A1" s="83" t="str">
        <f>+SAŽETAK!A1</f>
        <v>PRIJEDLOG FINANCIJSKOG PLANA INDUSTRIJSKO-OBRTNIČKE ŠKOLE
ZA 2025. I PROJEKCIJA ZA 2026. I 2027. GODINU</v>
      </c>
      <c r="B1" s="83"/>
      <c r="C1" s="83"/>
      <c r="D1" s="83"/>
      <c r="E1" s="83"/>
      <c r="F1" s="83"/>
      <c r="G1" s="83"/>
      <c r="H1" s="83"/>
    </row>
    <row r="2" spans="1:8" ht="18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3" t="s">
        <v>17</v>
      </c>
      <c r="B3" s="83"/>
      <c r="C3" s="83"/>
      <c r="D3" s="83"/>
      <c r="E3" s="83"/>
      <c r="F3" s="83"/>
      <c r="G3" s="83"/>
      <c r="H3" s="83"/>
    </row>
    <row r="4" spans="1:8" ht="17.45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3" t="s">
        <v>4</v>
      </c>
      <c r="B5" s="83"/>
      <c r="C5" s="83"/>
      <c r="D5" s="83"/>
      <c r="E5" s="83"/>
      <c r="F5" s="83"/>
      <c r="G5" s="83"/>
      <c r="H5" s="83"/>
    </row>
    <row r="6" spans="1:8" ht="17.45" x14ac:dyDescent="0.3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3">
      <c r="A7" s="83" t="s">
        <v>36</v>
      </c>
      <c r="B7" s="83"/>
      <c r="C7" s="83"/>
      <c r="D7" s="83"/>
      <c r="E7" s="83"/>
      <c r="F7" s="83"/>
      <c r="G7" s="83"/>
      <c r="H7" s="83"/>
    </row>
    <row r="8" spans="1:8" ht="17.45" x14ac:dyDescent="0.3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6" t="s">
        <v>5</v>
      </c>
      <c r="B9" s="15" t="s">
        <v>6</v>
      </c>
      <c r="C9" s="15" t="s">
        <v>3</v>
      </c>
      <c r="D9" s="15" t="s">
        <v>65</v>
      </c>
      <c r="E9" s="16" t="s">
        <v>62</v>
      </c>
      <c r="F9" s="16" t="s">
        <v>66</v>
      </c>
      <c r="G9" s="16" t="s">
        <v>27</v>
      </c>
      <c r="H9" s="16" t="s">
        <v>67</v>
      </c>
    </row>
    <row r="10" spans="1:8" ht="14.45" x14ac:dyDescent="0.3">
      <c r="A10" s="30"/>
      <c r="B10" s="31"/>
      <c r="C10" s="29" t="s">
        <v>0</v>
      </c>
      <c r="D10" s="57">
        <f>+D11</f>
        <v>1121003.1199999999</v>
      </c>
      <c r="E10" s="57">
        <f t="shared" ref="E10:H10" si="0">+E11</f>
        <v>1055897.1599999999</v>
      </c>
      <c r="F10" s="57">
        <f t="shared" si="0"/>
        <v>1168371.97</v>
      </c>
      <c r="G10" s="57">
        <f t="shared" si="0"/>
        <v>1133871.97</v>
      </c>
      <c r="H10" s="57">
        <f t="shared" si="0"/>
        <v>1133871.97</v>
      </c>
    </row>
    <row r="11" spans="1:8" s="78" customFormat="1" ht="14.45" x14ac:dyDescent="0.3">
      <c r="A11" s="8">
        <v>6</v>
      </c>
      <c r="B11" s="8"/>
      <c r="C11" s="8" t="s">
        <v>7</v>
      </c>
      <c r="D11" s="62">
        <f>SUM(D12:D15)</f>
        <v>1121003.1199999999</v>
      </c>
      <c r="E11" s="62">
        <f>SUM(E12:E15)</f>
        <v>1055897.1599999999</v>
      </c>
      <c r="F11" s="62">
        <f t="shared" ref="F11:H11" si="1">SUM(F12:F15)</f>
        <v>1168371.97</v>
      </c>
      <c r="G11" s="62">
        <f t="shared" si="1"/>
        <v>1133871.97</v>
      </c>
      <c r="H11" s="62">
        <f t="shared" si="1"/>
        <v>1133871.97</v>
      </c>
    </row>
    <row r="12" spans="1:8" ht="38.25" x14ac:dyDescent="0.25">
      <c r="A12" s="8"/>
      <c r="B12" s="13">
        <v>63</v>
      </c>
      <c r="C12" s="13" t="s">
        <v>23</v>
      </c>
      <c r="D12" s="55">
        <v>989975.13</v>
      </c>
      <c r="E12" s="55">
        <v>952636.21</v>
      </c>
      <c r="F12" s="56">
        <v>1049346.54</v>
      </c>
      <c r="G12" s="56">
        <v>1018346.54</v>
      </c>
      <c r="H12" s="56">
        <v>1018346.54</v>
      </c>
    </row>
    <row r="13" spans="1:8" ht="39.6" x14ac:dyDescent="0.3">
      <c r="A13" s="8"/>
      <c r="B13" s="13">
        <v>65</v>
      </c>
      <c r="C13" s="13" t="s">
        <v>69</v>
      </c>
      <c r="D13" s="55">
        <v>1128.96</v>
      </c>
      <c r="E13" s="55">
        <v>6348.23</v>
      </c>
      <c r="F13" s="56">
        <v>1100</v>
      </c>
      <c r="G13" s="56">
        <v>1100</v>
      </c>
      <c r="H13" s="56">
        <v>1100</v>
      </c>
    </row>
    <row r="14" spans="1:8" ht="38.25" x14ac:dyDescent="0.25">
      <c r="A14" s="8"/>
      <c r="B14" s="13">
        <v>66</v>
      </c>
      <c r="C14" s="13" t="s">
        <v>70</v>
      </c>
      <c r="D14" s="55">
        <v>12466.27</v>
      </c>
      <c r="E14" s="55">
        <v>5414.4</v>
      </c>
      <c r="F14" s="56">
        <v>6850</v>
      </c>
      <c r="G14" s="56">
        <v>6850</v>
      </c>
      <c r="H14" s="56">
        <v>6850</v>
      </c>
    </row>
    <row r="15" spans="1:8" ht="38.25" x14ac:dyDescent="0.25">
      <c r="A15" s="9"/>
      <c r="B15" s="9">
        <v>67</v>
      </c>
      <c r="C15" s="13" t="s">
        <v>24</v>
      </c>
      <c r="D15" s="55">
        <v>117432.76</v>
      </c>
      <c r="E15" s="55">
        <v>91498.32</v>
      </c>
      <c r="F15" s="56">
        <v>111075.43</v>
      </c>
      <c r="G15" s="56">
        <v>107575.43</v>
      </c>
      <c r="H15" s="56">
        <v>107575.43</v>
      </c>
    </row>
    <row r="18" spans="1:8" ht="15.6" x14ac:dyDescent="0.3">
      <c r="A18" s="83" t="s">
        <v>37</v>
      </c>
      <c r="B18" s="104"/>
      <c r="C18" s="104"/>
      <c r="D18" s="104"/>
      <c r="E18" s="104"/>
      <c r="F18" s="104"/>
      <c r="G18" s="104"/>
      <c r="H18" s="104"/>
    </row>
    <row r="19" spans="1:8" ht="17.45" x14ac:dyDescent="0.3">
      <c r="A19" s="4"/>
      <c r="B19" s="4"/>
      <c r="C19" s="4"/>
      <c r="D19" s="4"/>
      <c r="E19" s="4"/>
      <c r="F19" s="4"/>
      <c r="G19" s="5"/>
      <c r="H19" s="5"/>
    </row>
    <row r="20" spans="1:8" ht="25.5" x14ac:dyDescent="0.25">
      <c r="A20" s="16" t="s">
        <v>5</v>
      </c>
      <c r="B20" s="15" t="s">
        <v>6</v>
      </c>
      <c r="C20" s="15" t="s">
        <v>8</v>
      </c>
      <c r="D20" s="15" t="s">
        <v>65</v>
      </c>
      <c r="E20" s="16" t="s">
        <v>62</v>
      </c>
      <c r="F20" s="16" t="s">
        <v>66</v>
      </c>
      <c r="G20" s="16" t="s">
        <v>27</v>
      </c>
      <c r="H20" s="16" t="s">
        <v>67</v>
      </c>
    </row>
    <row r="21" spans="1:8" ht="14.45" x14ac:dyDescent="0.3">
      <c r="A21" s="30"/>
      <c r="B21" s="31"/>
      <c r="C21" s="29" t="s">
        <v>1</v>
      </c>
      <c r="D21" s="58">
        <f>+D22+D27</f>
        <v>1078398.72</v>
      </c>
      <c r="E21" s="58">
        <f>+E22+E27</f>
        <v>1131656.3</v>
      </c>
      <c r="F21" s="58">
        <f t="shared" ref="F21:H21" si="2">+F22+F27</f>
        <v>1168371.97</v>
      </c>
      <c r="G21" s="58">
        <f t="shared" si="2"/>
        <v>1133871.97</v>
      </c>
      <c r="H21" s="58">
        <f t="shared" si="2"/>
        <v>1133871.97</v>
      </c>
    </row>
    <row r="22" spans="1:8" s="78" customFormat="1" ht="15.75" customHeight="1" x14ac:dyDescent="0.3">
      <c r="A22" s="8">
        <v>3</v>
      </c>
      <c r="B22" s="8"/>
      <c r="C22" s="8" t="s">
        <v>9</v>
      </c>
      <c r="D22" s="62">
        <f>SUM(D23:D26)</f>
        <v>881191.28</v>
      </c>
      <c r="E22" s="62">
        <f>SUM(E23:E26)</f>
        <v>1116599.72</v>
      </c>
      <c r="F22" s="62">
        <f t="shared" ref="F22:H22" si="3">SUM(F23:F26)</f>
        <v>1160753.97</v>
      </c>
      <c r="G22" s="62">
        <f t="shared" si="3"/>
        <v>1132753.97</v>
      </c>
      <c r="H22" s="62">
        <f t="shared" si="3"/>
        <v>1132753.97</v>
      </c>
    </row>
    <row r="23" spans="1:8" ht="15.75" customHeight="1" x14ac:dyDescent="0.3">
      <c r="A23" s="8"/>
      <c r="B23" s="13">
        <v>31</v>
      </c>
      <c r="C23" s="13" t="s">
        <v>10</v>
      </c>
      <c r="D23" s="56">
        <v>759381.14</v>
      </c>
      <c r="E23" s="56">
        <v>932500</v>
      </c>
      <c r="F23" s="56">
        <v>1025700</v>
      </c>
      <c r="G23" s="56">
        <v>1025700</v>
      </c>
      <c r="H23" s="56">
        <v>1025700</v>
      </c>
    </row>
    <row r="24" spans="1:8" ht="14.45" x14ac:dyDescent="0.3">
      <c r="A24" s="9"/>
      <c r="B24" s="9">
        <v>32</v>
      </c>
      <c r="C24" s="9" t="s">
        <v>18</v>
      </c>
      <c r="D24" s="56">
        <v>121312.92</v>
      </c>
      <c r="E24" s="56">
        <v>183485.45</v>
      </c>
      <c r="F24" s="56">
        <v>134435.43</v>
      </c>
      <c r="G24" s="56">
        <v>106435.43</v>
      </c>
      <c r="H24" s="56">
        <v>106435.43</v>
      </c>
    </row>
    <row r="25" spans="1:8" ht="14.45" x14ac:dyDescent="0.3">
      <c r="A25" s="9"/>
      <c r="B25" s="9">
        <v>34</v>
      </c>
      <c r="C25" s="9" t="s">
        <v>71</v>
      </c>
      <c r="D25" s="56">
        <v>484.59</v>
      </c>
      <c r="E25" s="56">
        <v>530</v>
      </c>
      <c r="F25" s="56">
        <v>530</v>
      </c>
      <c r="G25" s="56">
        <v>530</v>
      </c>
      <c r="H25" s="56">
        <v>530</v>
      </c>
    </row>
    <row r="26" spans="1:8" ht="14.45" x14ac:dyDescent="0.3">
      <c r="A26" s="9"/>
      <c r="B26" s="9">
        <v>38</v>
      </c>
      <c r="C26" s="9" t="s">
        <v>71</v>
      </c>
      <c r="D26" s="55">
        <v>12.63</v>
      </c>
      <c r="E26" s="55">
        <v>84.27</v>
      </c>
      <c r="F26" s="55">
        <v>88.54</v>
      </c>
      <c r="G26" s="55">
        <v>88.54</v>
      </c>
      <c r="H26" s="55">
        <v>88.54</v>
      </c>
    </row>
    <row r="27" spans="1:8" s="78" customFormat="1" ht="26.45" x14ac:dyDescent="0.3">
      <c r="A27" s="11">
        <v>4</v>
      </c>
      <c r="B27" s="12"/>
      <c r="C27" s="21" t="s">
        <v>11</v>
      </c>
      <c r="D27" s="62">
        <f>SUM(D28)</f>
        <v>197207.44</v>
      </c>
      <c r="E27" s="62">
        <f>SUM(E28)</f>
        <v>15056.58</v>
      </c>
      <c r="F27" s="62">
        <f t="shared" ref="F27:H27" si="4">SUM(F28)</f>
        <v>7618</v>
      </c>
      <c r="G27" s="62">
        <f t="shared" si="4"/>
        <v>1118</v>
      </c>
      <c r="H27" s="62">
        <f t="shared" si="4"/>
        <v>1118</v>
      </c>
    </row>
    <row r="28" spans="1:8" ht="26.45" x14ac:dyDescent="0.3">
      <c r="A28" s="13"/>
      <c r="B28" s="13">
        <v>42</v>
      </c>
      <c r="C28" s="22" t="s">
        <v>25</v>
      </c>
      <c r="D28" s="56">
        <v>197207.44</v>
      </c>
      <c r="E28" s="56">
        <v>15056.58</v>
      </c>
      <c r="F28" s="56">
        <v>7618</v>
      </c>
      <c r="G28" s="56">
        <v>1118</v>
      </c>
      <c r="H28" s="56">
        <v>1118</v>
      </c>
    </row>
  </sheetData>
  <mergeCells count="5">
    <mergeCell ref="A18:H18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28" zoomScale="110" zoomScaleNormal="110" workbookViewId="0">
      <selection activeCell="A40" sqref="A40:XFD40"/>
    </sheetView>
  </sheetViews>
  <sheetFormatPr defaultRowHeight="15" x14ac:dyDescent="0.25"/>
  <cols>
    <col min="1" max="1" width="32.42578125" customWidth="1"/>
    <col min="2" max="6" width="19.42578125" customWidth="1"/>
  </cols>
  <sheetData>
    <row r="1" spans="1:6" ht="42" customHeight="1" x14ac:dyDescent="0.3">
      <c r="A1" s="83" t="str">
        <f>+SAŽETAK!A1</f>
        <v>PRIJEDLOG FINANCIJSKOG PLANA INDUSTRIJSKO-OBRTNIČKE ŠKOLE
ZA 2025. I PROJEKCIJA ZA 2026. I 2027. GODINU</v>
      </c>
      <c r="B1" s="83"/>
      <c r="C1" s="83"/>
      <c r="D1" s="83"/>
      <c r="E1" s="83"/>
      <c r="F1" s="83"/>
    </row>
    <row r="2" spans="1:6" ht="9.6" customHeight="1" x14ac:dyDescent="0.3">
      <c r="A2" s="20"/>
      <c r="B2" s="20"/>
      <c r="C2" s="20"/>
      <c r="D2" s="20"/>
      <c r="E2" s="20"/>
      <c r="F2" s="20"/>
    </row>
    <row r="3" spans="1:6" ht="15.75" customHeight="1" x14ac:dyDescent="0.25">
      <c r="A3" s="83" t="s">
        <v>17</v>
      </c>
      <c r="B3" s="83"/>
      <c r="C3" s="83"/>
      <c r="D3" s="83"/>
      <c r="E3" s="83"/>
      <c r="F3" s="83"/>
    </row>
    <row r="4" spans="1:6" ht="7.9" customHeight="1" x14ac:dyDescent="0.3">
      <c r="B4" s="20"/>
      <c r="C4" s="20"/>
      <c r="D4" s="20"/>
      <c r="E4" s="5"/>
      <c r="F4" s="5"/>
    </row>
    <row r="5" spans="1:6" ht="18" customHeight="1" x14ac:dyDescent="0.25">
      <c r="A5" s="83" t="s">
        <v>4</v>
      </c>
      <c r="B5" s="83"/>
      <c r="C5" s="83"/>
      <c r="D5" s="83"/>
      <c r="E5" s="83"/>
      <c r="F5" s="83"/>
    </row>
    <row r="6" spans="1:6" ht="11.45" customHeight="1" x14ac:dyDescent="0.3">
      <c r="A6" s="20"/>
      <c r="B6" s="20"/>
      <c r="C6" s="20"/>
      <c r="D6" s="20"/>
      <c r="E6" s="5"/>
      <c r="F6" s="5"/>
    </row>
    <row r="7" spans="1:6" ht="15.75" customHeight="1" x14ac:dyDescent="0.3">
      <c r="A7" s="83" t="s">
        <v>38</v>
      </c>
      <c r="B7" s="83"/>
      <c r="C7" s="83"/>
      <c r="D7" s="83"/>
      <c r="E7" s="83"/>
      <c r="F7" s="83"/>
    </row>
    <row r="8" spans="1:6" ht="7.15" customHeight="1" x14ac:dyDescent="0.3">
      <c r="A8" s="20"/>
      <c r="B8" s="20"/>
      <c r="C8" s="20"/>
      <c r="D8" s="20"/>
      <c r="E8" s="5"/>
      <c r="F8" s="5"/>
    </row>
    <row r="9" spans="1:6" ht="25.5" x14ac:dyDescent="0.25">
      <c r="A9" s="16" t="s">
        <v>40</v>
      </c>
      <c r="B9" s="15" t="s">
        <v>65</v>
      </c>
      <c r="C9" s="63" t="s">
        <v>62</v>
      </c>
      <c r="D9" s="63" t="s">
        <v>66</v>
      </c>
      <c r="E9" s="63" t="s">
        <v>27</v>
      </c>
      <c r="F9" s="63" t="s">
        <v>67</v>
      </c>
    </row>
    <row r="10" spans="1:6" s="78" customFormat="1" ht="18" customHeight="1" x14ac:dyDescent="0.3">
      <c r="A10" s="32" t="s">
        <v>0</v>
      </c>
      <c r="B10" s="79">
        <f>+B11+B13+B15+B18+B22</f>
        <v>1121003.1200000001</v>
      </c>
      <c r="C10" s="79">
        <f>+C11+C13+C15+C18+C22</f>
        <v>1055897.1939999999</v>
      </c>
      <c r="D10" s="79">
        <f t="shared" ref="D10:F10" si="0">+D11+D13+D15+D18+D22</f>
        <v>1168371.97</v>
      </c>
      <c r="E10" s="79">
        <f t="shared" si="0"/>
        <v>1133871.97</v>
      </c>
      <c r="F10" s="79">
        <f t="shared" si="0"/>
        <v>1133871.97</v>
      </c>
    </row>
    <row r="11" spans="1:6" s="78" customFormat="1" x14ac:dyDescent="0.25">
      <c r="A11" s="21" t="s">
        <v>43</v>
      </c>
      <c r="B11" s="79">
        <f>+B12</f>
        <v>2995.55</v>
      </c>
      <c r="C11" s="79">
        <f>+C12</f>
        <v>9769.36</v>
      </c>
      <c r="D11" s="79">
        <f t="shared" ref="D11:F11" si="1">+D12</f>
        <v>29659.97</v>
      </c>
      <c r="E11" s="79">
        <f t="shared" si="1"/>
        <v>27159.97</v>
      </c>
      <c r="F11" s="79">
        <f t="shared" si="1"/>
        <v>27159.97</v>
      </c>
    </row>
    <row r="12" spans="1:6" ht="14.45" x14ac:dyDescent="0.3">
      <c r="A12" s="14" t="s">
        <v>97</v>
      </c>
      <c r="B12" s="64">
        <v>2995.55</v>
      </c>
      <c r="C12" s="64">
        <v>9769.36</v>
      </c>
      <c r="D12" s="64">
        <v>29659.97</v>
      </c>
      <c r="E12" s="64">
        <v>27159.97</v>
      </c>
      <c r="F12" s="64">
        <v>27159.97</v>
      </c>
    </row>
    <row r="13" spans="1:6" s="78" customFormat="1" ht="14.45" x14ac:dyDescent="0.3">
      <c r="A13" s="21" t="s">
        <v>45</v>
      </c>
      <c r="B13" s="79">
        <f>+B14</f>
        <v>10966.27</v>
      </c>
      <c r="C13" s="79">
        <f>+C14</f>
        <v>5245.2</v>
      </c>
      <c r="D13" s="79">
        <f t="shared" ref="D13:F13" si="2">+D14</f>
        <v>6850</v>
      </c>
      <c r="E13" s="79">
        <f t="shared" si="2"/>
        <v>6850</v>
      </c>
      <c r="F13" s="79">
        <f t="shared" si="2"/>
        <v>6850</v>
      </c>
    </row>
    <row r="14" spans="1:6" ht="25.5" x14ac:dyDescent="0.25">
      <c r="A14" s="14" t="s">
        <v>74</v>
      </c>
      <c r="B14" s="64">
        <v>10966.27</v>
      </c>
      <c r="C14" s="64">
        <v>5245.2</v>
      </c>
      <c r="D14" s="64">
        <v>6850</v>
      </c>
      <c r="E14" s="64">
        <v>6850</v>
      </c>
      <c r="F14" s="64">
        <v>6850</v>
      </c>
    </row>
    <row r="15" spans="1:6" s="78" customFormat="1" ht="14.45" x14ac:dyDescent="0.3">
      <c r="A15" s="8" t="s">
        <v>42</v>
      </c>
      <c r="B15" s="79">
        <f>+B16+B17</f>
        <v>115566.17</v>
      </c>
      <c r="C15" s="79">
        <f>+C16+C17</f>
        <v>88077.19</v>
      </c>
      <c r="D15" s="79">
        <f t="shared" ref="D15:F15" si="3">+D16+D17</f>
        <v>82515.460000000006</v>
      </c>
      <c r="E15" s="79">
        <f t="shared" si="3"/>
        <v>81515.460000000006</v>
      </c>
      <c r="F15" s="79">
        <f t="shared" si="3"/>
        <v>81515.460000000006</v>
      </c>
    </row>
    <row r="16" spans="1:6" ht="25.5" x14ac:dyDescent="0.25">
      <c r="A16" s="14" t="s">
        <v>75</v>
      </c>
      <c r="B16" s="64">
        <v>1128.96</v>
      </c>
      <c r="C16" s="64">
        <v>6348.23</v>
      </c>
      <c r="D16" s="64">
        <v>1100</v>
      </c>
      <c r="E16" s="64">
        <v>1100</v>
      </c>
      <c r="F16" s="64">
        <v>1100</v>
      </c>
    </row>
    <row r="17" spans="1:6" ht="14.45" x14ac:dyDescent="0.3">
      <c r="A17" s="14" t="s">
        <v>76</v>
      </c>
      <c r="B17" s="64">
        <f>117432.76-2995.55</f>
        <v>114437.20999999999</v>
      </c>
      <c r="C17" s="64">
        <v>81728.960000000006</v>
      </c>
      <c r="D17" s="64">
        <v>81415.460000000006</v>
      </c>
      <c r="E17" s="64">
        <v>80415.460000000006</v>
      </c>
      <c r="F17" s="64">
        <v>80415.460000000006</v>
      </c>
    </row>
    <row r="18" spans="1:6" s="78" customFormat="1" x14ac:dyDescent="0.25">
      <c r="A18" s="32" t="s">
        <v>41</v>
      </c>
      <c r="B18" s="79">
        <f>+B19+B20+B21</f>
        <v>989975.13</v>
      </c>
      <c r="C18" s="79">
        <f>+C19+C20+C21</f>
        <v>952636.24400000006</v>
      </c>
      <c r="D18" s="79">
        <f t="shared" ref="D18:F18" si="4">+D19+D20+D21</f>
        <v>1049346.54</v>
      </c>
      <c r="E18" s="79">
        <f t="shared" si="4"/>
        <v>1018346.54</v>
      </c>
      <c r="F18" s="79">
        <f t="shared" si="4"/>
        <v>1018346.54</v>
      </c>
    </row>
    <row r="19" spans="1:6" ht="14.45" x14ac:dyDescent="0.3">
      <c r="A19" s="14" t="s">
        <v>77</v>
      </c>
      <c r="B19" s="64">
        <f>235103.23+15000</f>
        <v>250103.23</v>
      </c>
      <c r="C19" s="64">
        <v>7524.5739999999996</v>
      </c>
      <c r="D19" s="64">
        <v>15000</v>
      </c>
      <c r="E19" s="64">
        <v>0</v>
      </c>
      <c r="F19" s="64">
        <v>0</v>
      </c>
    </row>
    <row r="20" spans="1:6" ht="25.5" x14ac:dyDescent="0.25">
      <c r="A20" s="14" t="s">
        <v>98</v>
      </c>
      <c r="B20" s="64">
        <f>739871.9</f>
        <v>739871.9</v>
      </c>
      <c r="C20" s="64">
        <v>945111.67</v>
      </c>
      <c r="D20" s="64">
        <v>1018346.54</v>
      </c>
      <c r="E20" s="64">
        <v>1018346.54</v>
      </c>
      <c r="F20" s="64">
        <v>1018346.54</v>
      </c>
    </row>
    <row r="21" spans="1:6" ht="25.5" x14ac:dyDescent="0.25">
      <c r="A21" s="14" t="s">
        <v>99</v>
      </c>
      <c r="B21" s="64">
        <v>0</v>
      </c>
      <c r="C21" s="64">
        <v>0</v>
      </c>
      <c r="D21" s="64">
        <v>16000</v>
      </c>
      <c r="E21" s="64">
        <v>0</v>
      </c>
      <c r="F21" s="64">
        <v>0</v>
      </c>
    </row>
    <row r="22" spans="1:6" s="78" customFormat="1" ht="14.45" x14ac:dyDescent="0.3">
      <c r="A22" s="8" t="s">
        <v>100</v>
      </c>
      <c r="B22" s="79">
        <f>+B23</f>
        <v>1500</v>
      </c>
      <c r="C22" s="79">
        <f>+C23</f>
        <v>169.2</v>
      </c>
      <c r="D22" s="79">
        <f t="shared" ref="D22:F22" si="5">+D23</f>
        <v>0</v>
      </c>
      <c r="E22" s="79">
        <f t="shared" si="5"/>
        <v>0</v>
      </c>
      <c r="F22" s="79">
        <f t="shared" si="5"/>
        <v>0</v>
      </c>
    </row>
    <row r="23" spans="1:6" ht="25.5" x14ac:dyDescent="0.25">
      <c r="A23" s="14" t="s">
        <v>101</v>
      </c>
      <c r="B23" s="64">
        <v>1500</v>
      </c>
      <c r="C23" s="64">
        <v>169.2</v>
      </c>
      <c r="D23" s="64">
        <v>0</v>
      </c>
      <c r="E23" s="64">
        <v>0</v>
      </c>
      <c r="F23" s="64">
        <v>0</v>
      </c>
    </row>
    <row r="25" spans="1:6" ht="15.6" x14ac:dyDescent="0.3">
      <c r="A25" s="83" t="s">
        <v>39</v>
      </c>
      <c r="B25" s="83"/>
      <c r="C25" s="83"/>
      <c r="D25" s="83"/>
      <c r="E25" s="83"/>
      <c r="F25" s="83"/>
    </row>
    <row r="26" spans="1:6" ht="17.45" x14ac:dyDescent="0.3">
      <c r="A26" s="20"/>
      <c r="B26" s="20"/>
      <c r="C26" s="20"/>
      <c r="D26" s="20"/>
      <c r="E26" s="5"/>
      <c r="F26" s="5"/>
    </row>
    <row r="27" spans="1:6" ht="25.5" x14ac:dyDescent="0.25">
      <c r="A27" s="16" t="s">
        <v>40</v>
      </c>
      <c r="B27" s="15" t="s">
        <v>65</v>
      </c>
      <c r="C27" s="16" t="s">
        <v>62</v>
      </c>
      <c r="D27" s="16" t="s">
        <v>66</v>
      </c>
      <c r="E27" s="16" t="s">
        <v>27</v>
      </c>
      <c r="F27" s="16" t="s">
        <v>67</v>
      </c>
    </row>
    <row r="28" spans="1:6" s="78" customFormat="1" ht="14.45" x14ac:dyDescent="0.3">
      <c r="A28" s="32" t="s">
        <v>1</v>
      </c>
      <c r="B28" s="79">
        <f>+B29+B31+B33+B36+B40</f>
        <v>1078398.72</v>
      </c>
      <c r="C28" s="79">
        <f>+C29+C31+C33+C36+C40</f>
        <v>1131656.3</v>
      </c>
      <c r="D28" s="79">
        <f t="shared" ref="D28" si="6">+D29+D31+D33+D36+D40</f>
        <v>1168371.97</v>
      </c>
      <c r="E28" s="79">
        <f t="shared" ref="E28" si="7">+E29+E31+E33+E36+E40</f>
        <v>1133871.97</v>
      </c>
      <c r="F28" s="79">
        <f t="shared" ref="F28" si="8">+F29+F31+F33+F36+F40</f>
        <v>1133871.97</v>
      </c>
    </row>
    <row r="29" spans="1:6" s="78" customFormat="1" x14ac:dyDescent="0.25">
      <c r="A29" s="21" t="s">
        <v>43</v>
      </c>
      <c r="B29" s="79">
        <f>+B30</f>
        <v>2995.55</v>
      </c>
      <c r="C29" s="79">
        <v>9769.36</v>
      </c>
      <c r="D29" s="79">
        <v>29659.97</v>
      </c>
      <c r="E29" s="79">
        <v>27159.97</v>
      </c>
      <c r="F29" s="79">
        <v>27159.97</v>
      </c>
    </row>
    <row r="30" spans="1:6" ht="14.45" x14ac:dyDescent="0.3">
      <c r="A30" s="14" t="s">
        <v>97</v>
      </c>
      <c r="B30" s="64">
        <v>2995.55</v>
      </c>
      <c r="C30" s="64">
        <v>9769.36</v>
      </c>
      <c r="D30" s="64">
        <v>29659.97</v>
      </c>
      <c r="E30" s="64">
        <v>27159.97</v>
      </c>
      <c r="F30" s="64">
        <v>27159.97</v>
      </c>
    </row>
    <row r="31" spans="1:6" s="78" customFormat="1" ht="14.45" x14ac:dyDescent="0.3">
      <c r="A31" s="21" t="s">
        <v>45</v>
      </c>
      <c r="B31" s="79">
        <f>+B32</f>
        <v>11475.9</v>
      </c>
      <c r="C31" s="79">
        <v>21603.87</v>
      </c>
      <c r="D31" s="79">
        <v>6850</v>
      </c>
      <c r="E31" s="79">
        <v>6850</v>
      </c>
      <c r="F31" s="79">
        <v>6850</v>
      </c>
    </row>
    <row r="32" spans="1:6" ht="25.5" x14ac:dyDescent="0.25">
      <c r="A32" s="14" t="s">
        <v>74</v>
      </c>
      <c r="B32" s="64">
        <v>11475.9</v>
      </c>
      <c r="C32" s="64">
        <v>21603.87</v>
      </c>
      <c r="D32" s="64">
        <v>6850</v>
      </c>
      <c r="E32" s="64">
        <v>6850</v>
      </c>
      <c r="F32" s="64">
        <v>6850</v>
      </c>
    </row>
    <row r="33" spans="1:6" s="78" customFormat="1" ht="14.45" x14ac:dyDescent="0.3">
      <c r="A33" s="8" t="s">
        <v>42</v>
      </c>
      <c r="B33" s="79">
        <f>+B34+B35</f>
        <v>121302.38999999998</v>
      </c>
      <c r="C33" s="79">
        <v>95061.81</v>
      </c>
      <c r="D33" s="79">
        <v>82515.460000000006</v>
      </c>
      <c r="E33" s="79">
        <v>81515.460000000006</v>
      </c>
      <c r="F33" s="79">
        <v>81515.460000000006</v>
      </c>
    </row>
    <row r="34" spans="1:6" ht="25.5" x14ac:dyDescent="0.25">
      <c r="A34" s="14" t="s">
        <v>75</v>
      </c>
      <c r="B34" s="64">
        <v>7638.57</v>
      </c>
      <c r="C34" s="64">
        <v>13332.85</v>
      </c>
      <c r="D34" s="64">
        <v>1100</v>
      </c>
      <c r="E34" s="64">
        <v>1100</v>
      </c>
      <c r="F34" s="64">
        <v>1100</v>
      </c>
    </row>
    <row r="35" spans="1:6" ht="14.45" x14ac:dyDescent="0.3">
      <c r="A35" s="14" t="s">
        <v>76</v>
      </c>
      <c r="B35" s="64">
        <f>116659.37-2995.55</f>
        <v>113663.81999999999</v>
      </c>
      <c r="C35" s="64">
        <v>81728.960000000006</v>
      </c>
      <c r="D35" s="64">
        <v>81415.460000000006</v>
      </c>
      <c r="E35" s="64">
        <v>80415.460000000006</v>
      </c>
      <c r="F35" s="64">
        <v>80415.460000000006</v>
      </c>
    </row>
    <row r="36" spans="1:6" s="78" customFormat="1" x14ac:dyDescent="0.25">
      <c r="A36" s="32" t="s">
        <v>41</v>
      </c>
      <c r="B36" s="79">
        <f>+B37+B38+B39</f>
        <v>941124.88</v>
      </c>
      <c r="C36" s="79">
        <v>1005052.06</v>
      </c>
      <c r="D36" s="79">
        <v>1049346.54</v>
      </c>
      <c r="E36" s="79">
        <v>1018346.54</v>
      </c>
      <c r="F36" s="79">
        <v>1018346.54</v>
      </c>
    </row>
    <row r="37" spans="1:6" ht="14.45" x14ac:dyDescent="0.3">
      <c r="A37" s="14" t="s">
        <v>77</v>
      </c>
      <c r="B37" s="64">
        <v>201252.98</v>
      </c>
      <c r="C37" s="64">
        <v>59940.39</v>
      </c>
      <c r="D37" s="64">
        <v>15000</v>
      </c>
      <c r="E37" s="64">
        <v>0</v>
      </c>
      <c r="F37" s="64">
        <v>0</v>
      </c>
    </row>
    <row r="38" spans="1:6" ht="25.5" x14ac:dyDescent="0.25">
      <c r="A38" s="14" t="s">
        <v>98</v>
      </c>
      <c r="B38" s="64">
        <f>739871.9</f>
        <v>739871.9</v>
      </c>
      <c r="C38" s="64">
        <v>945111.67</v>
      </c>
      <c r="D38" s="64">
        <v>1018346.54</v>
      </c>
      <c r="E38" s="64">
        <v>1018346.54</v>
      </c>
      <c r="F38" s="64">
        <v>1018346.54</v>
      </c>
    </row>
    <row r="39" spans="1:6" ht="25.5" x14ac:dyDescent="0.25">
      <c r="A39" s="14" t="s">
        <v>99</v>
      </c>
      <c r="B39" s="64">
        <v>0</v>
      </c>
      <c r="C39" s="64">
        <v>0</v>
      </c>
      <c r="D39" s="64">
        <v>16000</v>
      </c>
      <c r="E39" s="64">
        <v>0</v>
      </c>
      <c r="F39" s="64">
        <v>0</v>
      </c>
    </row>
    <row r="40" spans="1:6" s="78" customFormat="1" ht="14.45" x14ac:dyDescent="0.3">
      <c r="A40" s="8" t="s">
        <v>100</v>
      </c>
      <c r="B40" s="79">
        <f>+B41</f>
        <v>1500</v>
      </c>
      <c r="C40" s="79">
        <v>169.2</v>
      </c>
      <c r="D40" s="79">
        <v>0</v>
      </c>
      <c r="E40" s="79">
        <v>0</v>
      </c>
      <c r="F40" s="79">
        <v>0</v>
      </c>
    </row>
    <row r="41" spans="1:6" ht="25.5" x14ac:dyDescent="0.25">
      <c r="A41" s="14" t="s">
        <v>101</v>
      </c>
      <c r="B41" s="64">
        <v>1500</v>
      </c>
      <c r="C41" s="64">
        <v>169.2</v>
      </c>
      <c r="D41" s="64">
        <v>0</v>
      </c>
      <c r="E41" s="64">
        <v>0</v>
      </c>
      <c r="F41" s="64">
        <v>0</v>
      </c>
    </row>
  </sheetData>
  <mergeCells count="5">
    <mergeCell ref="A1:F1"/>
    <mergeCell ref="A3:F3"/>
    <mergeCell ref="A5:F5"/>
    <mergeCell ref="A7:F7"/>
    <mergeCell ref="A25:F25"/>
  </mergeCells>
  <pageMargins left="0.7" right="0.7" top="0.75" bottom="0.75" header="0.3" footer="0.3"/>
  <pageSetup paperSize="9" fitToHeight="0" orientation="landscape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10" sqref="A10:XFD1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3">
      <c r="A1" s="83" t="str">
        <f>+SAŽETAK!A1</f>
        <v>PRIJEDLOG FINANCIJSKOG PLANA INDUSTRIJSKO-OBRTNIČKE ŠKOLE
ZA 2025. I PROJEKCIJA ZA 2026. I 2027. GODINU</v>
      </c>
      <c r="B1" s="83"/>
      <c r="C1" s="83"/>
      <c r="D1" s="83"/>
      <c r="E1" s="83"/>
      <c r="F1" s="83"/>
    </row>
    <row r="2" spans="1:6" ht="18" customHeight="1" x14ac:dyDescent="0.3">
      <c r="A2" s="4"/>
      <c r="B2" s="4"/>
      <c r="C2" s="4"/>
      <c r="D2" s="4"/>
      <c r="E2" s="4"/>
      <c r="F2" s="4"/>
    </row>
    <row r="3" spans="1:6" ht="15.75" x14ac:dyDescent="0.25">
      <c r="A3" s="83" t="s">
        <v>17</v>
      </c>
      <c r="B3" s="83"/>
      <c r="C3" s="83"/>
      <c r="D3" s="83"/>
      <c r="E3" s="84"/>
      <c r="F3" s="84"/>
    </row>
    <row r="4" spans="1:6" ht="17.45" x14ac:dyDescent="0.3">
      <c r="A4" s="4"/>
      <c r="B4" s="4"/>
      <c r="C4" s="4"/>
      <c r="D4" s="4"/>
      <c r="E4" s="5"/>
      <c r="F4" s="5"/>
    </row>
    <row r="5" spans="1:6" ht="18" customHeight="1" x14ac:dyDescent="0.25">
      <c r="A5" s="83" t="s">
        <v>4</v>
      </c>
      <c r="B5" s="85"/>
      <c r="C5" s="85"/>
      <c r="D5" s="85"/>
      <c r="E5" s="85"/>
      <c r="F5" s="85"/>
    </row>
    <row r="6" spans="1:6" ht="17.45" x14ac:dyDescent="0.3">
      <c r="A6" s="4"/>
      <c r="B6" s="4"/>
      <c r="C6" s="4"/>
      <c r="D6" s="4"/>
      <c r="E6" s="5"/>
      <c r="F6" s="5"/>
    </row>
    <row r="7" spans="1:6" ht="15.6" x14ac:dyDescent="0.3">
      <c r="A7" s="83" t="s">
        <v>12</v>
      </c>
      <c r="B7" s="104"/>
      <c r="C7" s="104"/>
      <c r="D7" s="104"/>
      <c r="E7" s="104"/>
      <c r="F7" s="104"/>
    </row>
    <row r="8" spans="1:6" ht="17.45" x14ac:dyDescent="0.3">
      <c r="A8" s="4"/>
      <c r="B8" s="4"/>
      <c r="C8" s="4"/>
      <c r="D8" s="4"/>
      <c r="E8" s="5"/>
      <c r="F8" s="5"/>
    </row>
    <row r="9" spans="1:6" ht="25.5" x14ac:dyDescent="0.25">
      <c r="A9" s="16" t="s">
        <v>40</v>
      </c>
      <c r="B9" s="15" t="s">
        <v>65</v>
      </c>
      <c r="C9" s="16" t="s">
        <v>62</v>
      </c>
      <c r="D9" s="16" t="s">
        <v>66</v>
      </c>
      <c r="E9" s="16" t="s">
        <v>27</v>
      </c>
      <c r="F9" s="16" t="s">
        <v>67</v>
      </c>
    </row>
    <row r="10" spans="1:6" s="78" customFormat="1" ht="15.75" customHeight="1" x14ac:dyDescent="0.3">
      <c r="A10" s="8" t="s">
        <v>13</v>
      </c>
      <c r="B10" s="62">
        <f>+B11</f>
        <v>1078398.72</v>
      </c>
      <c r="C10" s="62">
        <f t="shared" ref="C10:F11" si="0">+C11</f>
        <v>1131656.3</v>
      </c>
      <c r="D10" s="62">
        <f t="shared" si="0"/>
        <v>1168371.97</v>
      </c>
      <c r="E10" s="62">
        <f t="shared" si="0"/>
        <v>1133871.97</v>
      </c>
      <c r="F10" s="62">
        <f t="shared" si="0"/>
        <v>1133871.97</v>
      </c>
    </row>
    <row r="11" spans="1:6" s="78" customFormat="1" ht="15.75" customHeight="1" x14ac:dyDescent="0.3">
      <c r="A11" s="8" t="s">
        <v>72</v>
      </c>
      <c r="B11" s="62">
        <f>+B12</f>
        <v>1078398.72</v>
      </c>
      <c r="C11" s="62">
        <f t="shared" si="0"/>
        <v>1131656.3</v>
      </c>
      <c r="D11" s="62">
        <f t="shared" si="0"/>
        <v>1168371.97</v>
      </c>
      <c r="E11" s="62">
        <f t="shared" si="0"/>
        <v>1133871.97</v>
      </c>
      <c r="F11" s="62">
        <f t="shared" si="0"/>
        <v>1133871.97</v>
      </c>
    </row>
    <row r="12" spans="1:6" x14ac:dyDescent="0.25">
      <c r="A12" s="14" t="s">
        <v>73</v>
      </c>
      <c r="B12" s="55">
        <v>1078398.72</v>
      </c>
      <c r="C12" s="55">
        <v>1131656.3</v>
      </c>
      <c r="D12" s="55">
        <v>1168371.97</v>
      </c>
      <c r="E12" s="55">
        <v>1133871.97</v>
      </c>
      <c r="F12" s="56">
        <v>1133871.97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G25" sqref="G2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3">
      <c r="A1" s="83" t="str">
        <f>+SAŽETAK!A1</f>
        <v>PRIJEDLOG FINANCIJSKOG PLANA INDUSTRIJSKO-OBRTNIČKE ŠKOLE
ZA 2025. I PROJEKCIJA ZA 2026. I 2027. GODINU</v>
      </c>
      <c r="B1" s="83"/>
      <c r="C1" s="83"/>
      <c r="D1" s="83"/>
      <c r="E1" s="83"/>
      <c r="F1" s="83"/>
      <c r="G1" s="83"/>
      <c r="H1" s="83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3" t="s">
        <v>17</v>
      </c>
      <c r="B3" s="83"/>
      <c r="C3" s="83"/>
      <c r="D3" s="83"/>
      <c r="E3" s="83"/>
      <c r="F3" s="83"/>
      <c r="G3" s="83"/>
      <c r="H3" s="83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3" t="s">
        <v>47</v>
      </c>
      <c r="B5" s="83"/>
      <c r="C5" s="83"/>
      <c r="D5" s="83"/>
      <c r="E5" s="83"/>
      <c r="F5" s="83"/>
      <c r="G5" s="83"/>
      <c r="H5" s="83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6" t="s">
        <v>5</v>
      </c>
      <c r="B7" s="15" t="s">
        <v>6</v>
      </c>
      <c r="C7" s="15" t="s">
        <v>26</v>
      </c>
      <c r="D7" s="15" t="s">
        <v>65</v>
      </c>
      <c r="E7" s="16" t="s">
        <v>62</v>
      </c>
      <c r="F7" s="16" t="s">
        <v>66</v>
      </c>
      <c r="G7" s="16" t="s">
        <v>27</v>
      </c>
      <c r="H7" s="16" t="s">
        <v>67</v>
      </c>
    </row>
    <row r="8" spans="1:8" ht="14.45" x14ac:dyDescent="0.3">
      <c r="A8" s="30"/>
      <c r="B8" s="31"/>
      <c r="C8" s="29" t="s">
        <v>49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</row>
    <row r="9" spans="1:8" ht="25.5" x14ac:dyDescent="0.25">
      <c r="A9" s="8">
        <v>8</v>
      </c>
      <c r="B9" s="8"/>
      <c r="C9" s="8" t="s">
        <v>14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</row>
    <row r="10" spans="1:8" x14ac:dyDescent="0.25">
      <c r="A10" s="8"/>
      <c r="B10" s="13">
        <v>84</v>
      </c>
      <c r="C10" s="13" t="s">
        <v>19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</row>
    <row r="11" spans="1:8" ht="14.45" x14ac:dyDescent="0.3">
      <c r="A11" s="8"/>
      <c r="B11" s="13"/>
      <c r="C11" s="29" t="s">
        <v>52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</row>
    <row r="12" spans="1:8" ht="26.45" x14ac:dyDescent="0.3">
      <c r="A12" s="11">
        <v>5</v>
      </c>
      <c r="B12" s="12"/>
      <c r="C12" s="21" t="s">
        <v>15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</row>
    <row r="13" spans="1:8" ht="26.45" x14ac:dyDescent="0.3">
      <c r="A13" s="13"/>
      <c r="B13" s="13">
        <v>54</v>
      </c>
      <c r="C13" s="22" t="s">
        <v>20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C8" sqref="C8:F15"/>
    </sheetView>
  </sheetViews>
  <sheetFormatPr defaultRowHeight="15" x14ac:dyDescent="0.25"/>
  <cols>
    <col min="1" max="6" width="25.28515625" customWidth="1"/>
  </cols>
  <sheetData>
    <row r="1" spans="1:6" ht="42" customHeight="1" x14ac:dyDescent="0.3">
      <c r="A1" s="83" t="str">
        <f>+SAŽETAK!A1</f>
        <v>PRIJEDLOG FINANCIJSKOG PLANA INDUSTRIJSKO-OBRTNIČKE ŠKOLE
ZA 2025. I PROJEKCIJA ZA 2026. I 2027. GODINU</v>
      </c>
      <c r="B1" s="83"/>
      <c r="C1" s="83"/>
      <c r="D1" s="83"/>
      <c r="E1" s="83"/>
      <c r="F1" s="83"/>
    </row>
    <row r="2" spans="1:6" ht="18" customHeight="1" x14ac:dyDescent="0.25">
      <c r="A2" s="20"/>
      <c r="B2" s="20"/>
      <c r="C2" s="20"/>
      <c r="D2" s="20"/>
      <c r="E2" s="20"/>
      <c r="F2" s="20"/>
    </row>
    <row r="3" spans="1:6" ht="15.75" customHeight="1" x14ac:dyDescent="0.25">
      <c r="A3" s="83" t="s">
        <v>17</v>
      </c>
      <c r="B3" s="83"/>
      <c r="C3" s="83"/>
      <c r="D3" s="83"/>
      <c r="E3" s="83"/>
      <c r="F3" s="83"/>
    </row>
    <row r="4" spans="1:6" ht="18" x14ac:dyDescent="0.25">
      <c r="A4" s="20"/>
      <c r="B4" s="20"/>
      <c r="C4" s="20"/>
      <c r="D4" s="20"/>
      <c r="E4" s="5"/>
      <c r="F4" s="5"/>
    </row>
    <row r="5" spans="1:6" ht="18" customHeight="1" x14ac:dyDescent="0.25">
      <c r="A5" s="83" t="s">
        <v>48</v>
      </c>
      <c r="B5" s="83"/>
      <c r="C5" s="83"/>
      <c r="D5" s="83"/>
      <c r="E5" s="83"/>
      <c r="F5" s="83"/>
    </row>
    <row r="6" spans="1:6" ht="18" x14ac:dyDescent="0.25">
      <c r="A6" s="20"/>
      <c r="B6" s="20"/>
      <c r="C6" s="20"/>
      <c r="D6" s="20"/>
      <c r="E6" s="5"/>
      <c r="F6" s="5"/>
    </row>
    <row r="7" spans="1:6" ht="25.5" x14ac:dyDescent="0.25">
      <c r="A7" s="15" t="s">
        <v>40</v>
      </c>
      <c r="B7" s="15" t="s">
        <v>65</v>
      </c>
      <c r="C7" s="16" t="s">
        <v>62</v>
      </c>
      <c r="D7" s="16" t="s">
        <v>66</v>
      </c>
      <c r="E7" s="16" t="s">
        <v>27</v>
      </c>
      <c r="F7" s="16" t="s">
        <v>67</v>
      </c>
    </row>
    <row r="8" spans="1:6" ht="14.45" x14ac:dyDescent="0.3">
      <c r="A8" s="8" t="s">
        <v>49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</row>
    <row r="9" spans="1:6" ht="25.5" x14ac:dyDescent="0.25">
      <c r="A9" s="8" t="s">
        <v>50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</row>
    <row r="10" spans="1:6" ht="25.5" x14ac:dyDescent="0.25">
      <c r="A10" s="14" t="s">
        <v>51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</row>
    <row r="11" spans="1:6" ht="14.45" x14ac:dyDescent="0.3">
      <c r="A11" s="8" t="s">
        <v>52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</row>
    <row r="12" spans="1:6" x14ac:dyDescent="0.25">
      <c r="A12" s="21" t="s">
        <v>43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</row>
    <row r="13" spans="1:6" x14ac:dyDescent="0.25">
      <c r="A13" s="10" t="s">
        <v>44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</row>
    <row r="14" spans="1:6" ht="14.45" x14ac:dyDescent="0.3">
      <c r="A14" s="21" t="s">
        <v>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</row>
    <row r="15" spans="1:6" ht="14.45" x14ac:dyDescent="0.3">
      <c r="A15" s="10" t="s">
        <v>46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tabSelected="1" zoomScaleNormal="100" workbookViewId="0">
      <selection activeCell="C152" sqref="C152"/>
    </sheetView>
  </sheetViews>
  <sheetFormatPr defaultColWidth="8.85546875" defaultRowHeight="15" x14ac:dyDescent="0.25"/>
  <cols>
    <col min="1" max="1" width="24.7109375" style="66" bestFit="1" customWidth="1"/>
    <col min="2" max="2" width="40.7109375" style="66" customWidth="1"/>
    <col min="3" max="7" width="12.7109375" style="66" customWidth="1"/>
    <col min="8" max="16384" width="8.85546875" style="66"/>
  </cols>
  <sheetData>
    <row r="1" spans="1:7" ht="42" customHeight="1" x14ac:dyDescent="0.3">
      <c r="A1" s="83" t="str">
        <f>+SAŽETAK!A1</f>
        <v>PRIJEDLOG FINANCIJSKOG PLANA INDUSTRIJSKO-OBRTNIČKE ŠKOLE
ZA 2025. I PROJEKCIJA ZA 2026. I 2027. GODINU</v>
      </c>
      <c r="B1" s="83"/>
      <c r="C1" s="83"/>
      <c r="D1" s="83"/>
      <c r="E1" s="83"/>
      <c r="F1" s="83"/>
      <c r="G1" s="83"/>
    </row>
    <row r="2" spans="1:7" ht="5.45" customHeight="1" x14ac:dyDescent="0.3">
      <c r="A2" s="65"/>
      <c r="B2" s="65"/>
      <c r="C2" s="65"/>
      <c r="D2" s="65"/>
      <c r="E2" s="65"/>
      <c r="F2" s="65"/>
      <c r="G2" s="65"/>
    </row>
    <row r="3" spans="1:7" ht="18" customHeight="1" x14ac:dyDescent="0.3">
      <c r="A3" s="83" t="s">
        <v>16</v>
      </c>
      <c r="B3" s="83"/>
      <c r="C3" s="83"/>
      <c r="D3" s="83"/>
      <c r="E3" s="83"/>
      <c r="F3" s="83"/>
      <c r="G3" s="83"/>
    </row>
    <row r="4" spans="1:7" ht="10.9" customHeight="1" x14ac:dyDescent="0.3">
      <c r="A4" s="65"/>
      <c r="B4" s="65"/>
      <c r="C4" s="65"/>
      <c r="D4" s="80"/>
      <c r="E4" s="80"/>
      <c r="F4" s="80"/>
      <c r="G4" s="80"/>
    </row>
    <row r="5" spans="1:7" s="67" customFormat="1" ht="25.5" x14ac:dyDescent="0.25">
      <c r="A5" s="105" t="s">
        <v>40</v>
      </c>
      <c r="B5" s="105"/>
      <c r="C5" s="15" t="s">
        <v>65</v>
      </c>
      <c r="D5" s="63" t="s">
        <v>62</v>
      </c>
      <c r="E5" s="63" t="s">
        <v>66</v>
      </c>
      <c r="F5" s="63" t="s">
        <v>27</v>
      </c>
      <c r="G5" s="63" t="s">
        <v>67</v>
      </c>
    </row>
    <row r="6" spans="1:7" s="76" customFormat="1" ht="14.45" customHeight="1" x14ac:dyDescent="0.3">
      <c r="A6" s="72"/>
      <c r="B6" s="72" t="s">
        <v>96</v>
      </c>
      <c r="C6" s="74">
        <f>+C7+C37+C79+C102+C111+C116+C135</f>
        <v>1078398.72</v>
      </c>
      <c r="D6" s="74">
        <f>+D7+D37+D79+D102+D111+D116+D135</f>
        <v>1131656.2999999998</v>
      </c>
      <c r="E6" s="74">
        <f>+E7+E37+E79+E102+E111+E116+E135</f>
        <v>1168371.97</v>
      </c>
      <c r="F6" s="74">
        <f>+F7+F37+F79+F102+F111+F116+F135</f>
        <v>1133871.97</v>
      </c>
      <c r="G6" s="74">
        <f>+G7+G37+G79+G102+G111+G116+G135</f>
        <v>1133871.97</v>
      </c>
    </row>
    <row r="7" spans="1:7" s="76" customFormat="1" ht="25.5" x14ac:dyDescent="0.25">
      <c r="A7" s="72" t="s">
        <v>102</v>
      </c>
      <c r="B7" s="73" t="s">
        <v>103</v>
      </c>
      <c r="C7" s="74">
        <f>+C8+C13+C17+C32</f>
        <v>836063.31</v>
      </c>
      <c r="D7" s="74">
        <f t="shared" ref="D7:G7" si="0">+D8+D13+D17+D32</f>
        <v>1047542.5</v>
      </c>
      <c r="E7" s="74">
        <f t="shared" si="0"/>
        <v>1106065.46</v>
      </c>
      <c r="F7" s="74">
        <f t="shared" si="0"/>
        <v>1106065.46</v>
      </c>
      <c r="G7" s="74">
        <f t="shared" si="0"/>
        <v>1106065.46</v>
      </c>
    </row>
    <row r="8" spans="1:7" s="71" customFormat="1" ht="12.75" x14ac:dyDescent="0.25">
      <c r="A8" s="72" t="s">
        <v>104</v>
      </c>
      <c r="B8" s="77" t="s">
        <v>105</v>
      </c>
      <c r="C8" s="69">
        <f>+C9</f>
        <v>42252.24</v>
      </c>
      <c r="D8" s="69">
        <f t="shared" ref="D8:G9" si="1">+D9</f>
        <v>45009.36</v>
      </c>
      <c r="E8" s="69">
        <f t="shared" si="1"/>
        <v>45009.36</v>
      </c>
      <c r="F8" s="69">
        <f t="shared" si="1"/>
        <v>45009.36</v>
      </c>
      <c r="G8" s="69">
        <f t="shared" si="1"/>
        <v>45009.36</v>
      </c>
    </row>
    <row r="9" spans="1:7" s="71" customFormat="1" ht="13.15" x14ac:dyDescent="0.3">
      <c r="A9" s="68" t="s">
        <v>84</v>
      </c>
      <c r="B9" s="77" t="s">
        <v>85</v>
      </c>
      <c r="C9" s="69">
        <f>+C10</f>
        <v>42252.24</v>
      </c>
      <c r="D9" s="69">
        <f t="shared" si="1"/>
        <v>45009.36</v>
      </c>
      <c r="E9" s="69">
        <f t="shared" si="1"/>
        <v>45009.36</v>
      </c>
      <c r="F9" s="69">
        <f t="shared" si="1"/>
        <v>45009.36</v>
      </c>
      <c r="G9" s="69">
        <f t="shared" si="1"/>
        <v>45009.36</v>
      </c>
    </row>
    <row r="10" spans="1:7" s="71" customFormat="1" ht="13.15" x14ac:dyDescent="0.3">
      <c r="A10" s="68" t="s">
        <v>106</v>
      </c>
      <c r="B10" s="77" t="s">
        <v>107</v>
      </c>
      <c r="C10" s="69">
        <f>+C11+C12</f>
        <v>42252.24</v>
      </c>
      <c r="D10" s="69">
        <f t="shared" ref="D10:G10" si="2">+D11+D12</f>
        <v>45009.36</v>
      </c>
      <c r="E10" s="69">
        <f t="shared" si="2"/>
        <v>45009.36</v>
      </c>
      <c r="F10" s="69">
        <f t="shared" si="2"/>
        <v>45009.36</v>
      </c>
      <c r="G10" s="69">
        <f t="shared" si="2"/>
        <v>45009.36</v>
      </c>
    </row>
    <row r="11" spans="1:7" s="71" customFormat="1" ht="13.15" x14ac:dyDescent="0.3">
      <c r="A11" s="68" t="s">
        <v>108</v>
      </c>
      <c r="B11" s="77" t="s">
        <v>109</v>
      </c>
      <c r="C11" s="69">
        <v>41952.24</v>
      </c>
      <c r="D11" s="70">
        <v>44479.360000000001</v>
      </c>
      <c r="E11" s="69">
        <v>44479.360000000001</v>
      </c>
      <c r="F11" s="70">
        <v>44479.360000000001</v>
      </c>
      <c r="G11" s="70">
        <v>44479.360000000001</v>
      </c>
    </row>
    <row r="12" spans="1:7" s="71" customFormat="1" ht="13.15" x14ac:dyDescent="0.3">
      <c r="A12" s="68" t="s">
        <v>110</v>
      </c>
      <c r="B12" s="77" t="s">
        <v>111</v>
      </c>
      <c r="C12" s="69">
        <v>300</v>
      </c>
      <c r="D12" s="70">
        <v>530</v>
      </c>
      <c r="E12" s="69">
        <v>530</v>
      </c>
      <c r="F12" s="70">
        <v>530</v>
      </c>
      <c r="G12" s="70">
        <v>530</v>
      </c>
    </row>
    <row r="13" spans="1:7" s="71" customFormat="1" ht="12.75" x14ac:dyDescent="0.25">
      <c r="A13" s="72" t="s">
        <v>112</v>
      </c>
      <c r="B13" s="77" t="s">
        <v>113</v>
      </c>
      <c r="C13" s="69">
        <f>+C14</f>
        <v>42282.71</v>
      </c>
      <c r="D13" s="69">
        <f t="shared" ref="D13:G15" si="3">+D14</f>
        <v>35406.1</v>
      </c>
      <c r="E13" s="69">
        <f t="shared" si="3"/>
        <v>35406.1</v>
      </c>
      <c r="F13" s="69">
        <f t="shared" si="3"/>
        <v>35406.1</v>
      </c>
      <c r="G13" s="69">
        <f t="shared" si="3"/>
        <v>35406.1</v>
      </c>
    </row>
    <row r="14" spans="1:7" s="71" customFormat="1" ht="13.15" x14ac:dyDescent="0.3">
      <c r="A14" s="68" t="s">
        <v>84</v>
      </c>
      <c r="B14" s="77" t="s">
        <v>85</v>
      </c>
      <c r="C14" s="69">
        <f>+C15</f>
        <v>42282.71</v>
      </c>
      <c r="D14" s="69">
        <f t="shared" si="3"/>
        <v>35406.1</v>
      </c>
      <c r="E14" s="69">
        <f t="shared" si="3"/>
        <v>35406.1</v>
      </c>
      <c r="F14" s="69">
        <f t="shared" si="3"/>
        <v>35406.1</v>
      </c>
      <c r="G14" s="69">
        <f t="shared" si="3"/>
        <v>35406.1</v>
      </c>
    </row>
    <row r="15" spans="1:7" s="71" customFormat="1" ht="13.15" x14ac:dyDescent="0.3">
      <c r="A15" s="68" t="s">
        <v>106</v>
      </c>
      <c r="B15" s="77" t="s">
        <v>107</v>
      </c>
      <c r="C15" s="69">
        <f>+C16</f>
        <v>42282.71</v>
      </c>
      <c r="D15" s="69">
        <f t="shared" si="3"/>
        <v>35406.1</v>
      </c>
      <c r="E15" s="69">
        <f t="shared" si="3"/>
        <v>35406.1</v>
      </c>
      <c r="F15" s="69">
        <f t="shared" si="3"/>
        <v>35406.1</v>
      </c>
      <c r="G15" s="69">
        <f t="shared" si="3"/>
        <v>35406.1</v>
      </c>
    </row>
    <row r="16" spans="1:7" s="71" customFormat="1" ht="13.15" x14ac:dyDescent="0.3">
      <c r="A16" s="68" t="s">
        <v>108</v>
      </c>
      <c r="B16" s="77" t="s">
        <v>109</v>
      </c>
      <c r="C16" s="69">
        <v>42282.71</v>
      </c>
      <c r="D16" s="70">
        <v>35406.1</v>
      </c>
      <c r="E16" s="69">
        <v>35406.1</v>
      </c>
      <c r="F16" s="70">
        <v>35406.1</v>
      </c>
      <c r="G16" s="70">
        <v>35406.1</v>
      </c>
    </row>
    <row r="17" spans="1:7" s="71" customFormat="1" ht="12.75" x14ac:dyDescent="0.25">
      <c r="A17" s="72" t="s">
        <v>114</v>
      </c>
      <c r="B17" s="77" t="s">
        <v>115</v>
      </c>
      <c r="C17" s="69">
        <f>+C18+C24+C29</f>
        <v>18398.59</v>
      </c>
      <c r="D17" s="69">
        <f t="shared" ref="D17:G17" si="4">+D18+D24+D29</f>
        <v>22627.040000000005</v>
      </c>
      <c r="E17" s="69">
        <f t="shared" si="4"/>
        <v>7950</v>
      </c>
      <c r="F17" s="69">
        <f t="shared" si="4"/>
        <v>7950</v>
      </c>
      <c r="G17" s="69">
        <f t="shared" si="4"/>
        <v>7950</v>
      </c>
    </row>
    <row r="18" spans="1:7" s="71" customFormat="1" ht="12.75" x14ac:dyDescent="0.25">
      <c r="A18" s="68" t="s">
        <v>80</v>
      </c>
      <c r="B18" s="77" t="s">
        <v>81</v>
      </c>
      <c r="C18" s="69">
        <f>+C19+C22</f>
        <v>9260.02</v>
      </c>
      <c r="D18" s="69">
        <f t="shared" ref="D18:G18" si="5">+D19+D22</f>
        <v>9124.9900000000016</v>
      </c>
      <c r="E18" s="69">
        <f t="shared" si="5"/>
        <v>6850</v>
      </c>
      <c r="F18" s="69">
        <f t="shared" si="5"/>
        <v>6850</v>
      </c>
      <c r="G18" s="69">
        <f t="shared" si="5"/>
        <v>6850</v>
      </c>
    </row>
    <row r="19" spans="1:7" s="71" customFormat="1" ht="13.15" x14ac:dyDescent="0.3">
      <c r="A19" s="68" t="s">
        <v>106</v>
      </c>
      <c r="B19" s="77" t="s">
        <v>107</v>
      </c>
      <c r="C19" s="69">
        <f>+C20+C21</f>
        <v>9260.02</v>
      </c>
      <c r="D19" s="69">
        <f t="shared" ref="D19:G19" si="6">+D20+D21</f>
        <v>8827.7900000000009</v>
      </c>
      <c r="E19" s="69">
        <f t="shared" si="6"/>
        <v>6550</v>
      </c>
      <c r="F19" s="69">
        <f t="shared" si="6"/>
        <v>6550</v>
      </c>
      <c r="G19" s="69">
        <f t="shared" si="6"/>
        <v>6550</v>
      </c>
    </row>
    <row r="20" spans="1:7" s="71" customFormat="1" ht="13.15" x14ac:dyDescent="0.3">
      <c r="A20" s="68" t="s">
        <v>108</v>
      </c>
      <c r="B20" s="77" t="s">
        <v>109</v>
      </c>
      <c r="C20" s="69">
        <f>12689.35-1058.74-1341.26-609.94-427.56</f>
        <v>9251.85</v>
      </c>
      <c r="D20" s="70">
        <v>8747.7900000000009</v>
      </c>
      <c r="E20" s="69">
        <v>6470</v>
      </c>
      <c r="F20" s="70">
        <v>6470</v>
      </c>
      <c r="G20" s="70">
        <v>6470</v>
      </c>
    </row>
    <row r="21" spans="1:7" s="71" customFormat="1" ht="13.15" x14ac:dyDescent="0.3">
      <c r="A21" s="68" t="s">
        <v>116</v>
      </c>
      <c r="B21" s="77" t="s">
        <v>117</v>
      </c>
      <c r="C21" s="69">
        <v>8.17</v>
      </c>
      <c r="D21" s="70">
        <v>80</v>
      </c>
      <c r="E21" s="69">
        <v>80</v>
      </c>
      <c r="F21" s="70">
        <v>80</v>
      </c>
      <c r="G21" s="70">
        <v>80</v>
      </c>
    </row>
    <row r="22" spans="1:7" s="71" customFormat="1" ht="26.45" x14ac:dyDescent="0.3">
      <c r="A22" s="68" t="s">
        <v>118</v>
      </c>
      <c r="B22" s="77" t="s">
        <v>119</v>
      </c>
      <c r="C22" s="69">
        <f>+C23</f>
        <v>0</v>
      </c>
      <c r="D22" s="69">
        <f t="shared" ref="D22:G22" si="7">+D23</f>
        <v>297.2</v>
      </c>
      <c r="E22" s="69">
        <f t="shared" si="7"/>
        <v>300</v>
      </c>
      <c r="F22" s="69">
        <f t="shared" si="7"/>
        <v>300</v>
      </c>
      <c r="G22" s="69">
        <f t="shared" si="7"/>
        <v>300</v>
      </c>
    </row>
    <row r="23" spans="1:7" s="71" customFormat="1" ht="26.45" x14ac:dyDescent="0.3">
      <c r="A23" s="68" t="s">
        <v>120</v>
      </c>
      <c r="B23" s="77" t="s">
        <v>121</v>
      </c>
      <c r="C23" s="69">
        <v>0</v>
      </c>
      <c r="D23" s="70">
        <v>297.2</v>
      </c>
      <c r="E23" s="69">
        <v>300</v>
      </c>
      <c r="F23" s="70">
        <v>300</v>
      </c>
      <c r="G23" s="70">
        <v>300</v>
      </c>
    </row>
    <row r="24" spans="1:7" s="71" customFormat="1" ht="25.5" x14ac:dyDescent="0.25">
      <c r="A24" s="68" t="s">
        <v>82</v>
      </c>
      <c r="B24" s="77" t="s">
        <v>83</v>
      </c>
      <c r="C24" s="69">
        <f>+C25+C27</f>
        <v>7638.57</v>
      </c>
      <c r="D24" s="69">
        <f t="shared" ref="D24:G24" si="8">+D25+D27</f>
        <v>13332.85</v>
      </c>
      <c r="E24" s="69">
        <f t="shared" si="8"/>
        <v>1100</v>
      </c>
      <c r="F24" s="69">
        <f t="shared" si="8"/>
        <v>1100</v>
      </c>
      <c r="G24" s="69">
        <f t="shared" si="8"/>
        <v>1100</v>
      </c>
    </row>
    <row r="25" spans="1:7" s="71" customFormat="1" ht="13.15" x14ac:dyDescent="0.3">
      <c r="A25" s="68" t="s">
        <v>106</v>
      </c>
      <c r="B25" s="77" t="s">
        <v>107</v>
      </c>
      <c r="C25" s="69">
        <f>+C26</f>
        <v>2400</v>
      </c>
      <c r="D25" s="69">
        <f t="shared" ref="D25:G25" si="9">+D26</f>
        <v>13132.85</v>
      </c>
      <c r="E25" s="69">
        <f t="shared" si="9"/>
        <v>1050</v>
      </c>
      <c r="F25" s="69">
        <f t="shared" si="9"/>
        <v>1050</v>
      </c>
      <c r="G25" s="69">
        <f t="shared" si="9"/>
        <v>1050</v>
      </c>
    </row>
    <row r="26" spans="1:7" s="71" customFormat="1" ht="13.15" x14ac:dyDescent="0.3">
      <c r="A26" s="68" t="s">
        <v>108</v>
      </c>
      <c r="B26" s="77" t="s">
        <v>109</v>
      </c>
      <c r="C26" s="69">
        <f>1058.74+1341.26</f>
        <v>2400</v>
      </c>
      <c r="D26" s="70">
        <v>13132.85</v>
      </c>
      <c r="E26" s="69">
        <v>1050</v>
      </c>
      <c r="F26" s="70">
        <v>1050</v>
      </c>
      <c r="G26" s="70">
        <v>1050</v>
      </c>
    </row>
    <row r="27" spans="1:7" s="71" customFormat="1" ht="26.45" x14ac:dyDescent="0.3">
      <c r="A27" s="68" t="s">
        <v>118</v>
      </c>
      <c r="B27" s="77" t="s">
        <v>119</v>
      </c>
      <c r="C27" s="69">
        <f>+C28</f>
        <v>5238.57</v>
      </c>
      <c r="D27" s="69">
        <f t="shared" ref="D27:G27" si="10">+D28</f>
        <v>200</v>
      </c>
      <c r="E27" s="69">
        <f t="shared" si="10"/>
        <v>50</v>
      </c>
      <c r="F27" s="69">
        <f t="shared" si="10"/>
        <v>50</v>
      </c>
      <c r="G27" s="69">
        <f t="shared" si="10"/>
        <v>50</v>
      </c>
    </row>
    <row r="28" spans="1:7" s="71" customFormat="1" ht="26.45" x14ac:dyDescent="0.3">
      <c r="A28" s="68" t="s">
        <v>120</v>
      </c>
      <c r="B28" s="77" t="s">
        <v>121</v>
      </c>
      <c r="C28" s="69">
        <f>1623.05+3597.48+18.04</f>
        <v>5238.57</v>
      </c>
      <c r="D28" s="70">
        <v>200</v>
      </c>
      <c r="E28" s="69">
        <v>50</v>
      </c>
      <c r="F28" s="70">
        <v>50</v>
      </c>
      <c r="G28" s="70">
        <v>50</v>
      </c>
    </row>
    <row r="29" spans="1:7" s="71" customFormat="1" ht="12.75" x14ac:dyDescent="0.25">
      <c r="A29" s="68" t="s">
        <v>94</v>
      </c>
      <c r="B29" s="77" t="s">
        <v>95</v>
      </c>
      <c r="C29" s="69">
        <f>+C30</f>
        <v>1500</v>
      </c>
      <c r="D29" s="69">
        <f t="shared" ref="D29:G30" si="11">+D30</f>
        <v>169.2</v>
      </c>
      <c r="E29" s="69">
        <f t="shared" si="11"/>
        <v>0</v>
      </c>
      <c r="F29" s="69">
        <f t="shared" si="11"/>
        <v>0</v>
      </c>
      <c r="G29" s="69">
        <f t="shared" si="11"/>
        <v>0</v>
      </c>
    </row>
    <row r="30" spans="1:7" s="71" customFormat="1" ht="13.15" x14ac:dyDescent="0.3">
      <c r="A30" s="68" t="s">
        <v>106</v>
      </c>
      <c r="B30" s="77" t="s">
        <v>107</v>
      </c>
      <c r="C30" s="69">
        <f>+C31</f>
        <v>1500</v>
      </c>
      <c r="D30" s="69">
        <f t="shared" si="11"/>
        <v>169.2</v>
      </c>
      <c r="E30" s="69">
        <f t="shared" si="11"/>
        <v>0</v>
      </c>
      <c r="F30" s="69">
        <f t="shared" si="11"/>
        <v>0</v>
      </c>
      <c r="G30" s="69">
        <f t="shared" si="11"/>
        <v>0</v>
      </c>
    </row>
    <row r="31" spans="1:7" s="71" customFormat="1" ht="13.15" x14ac:dyDescent="0.3">
      <c r="A31" s="68" t="s">
        <v>108</v>
      </c>
      <c r="B31" s="77" t="s">
        <v>109</v>
      </c>
      <c r="C31" s="69">
        <f>1037.5+462.5</f>
        <v>1500</v>
      </c>
      <c r="D31" s="70">
        <v>169.2</v>
      </c>
      <c r="E31" s="69">
        <v>0</v>
      </c>
      <c r="F31" s="70">
        <v>0</v>
      </c>
      <c r="G31" s="70">
        <v>0</v>
      </c>
    </row>
    <row r="32" spans="1:7" s="71" customFormat="1" ht="25.5" x14ac:dyDescent="0.25">
      <c r="A32" s="72" t="s">
        <v>122</v>
      </c>
      <c r="B32" s="77" t="s">
        <v>123</v>
      </c>
      <c r="C32" s="69">
        <f>+C33</f>
        <v>733129.77</v>
      </c>
      <c r="D32" s="69">
        <f t="shared" ref="D32:G33" si="12">+D33</f>
        <v>944500</v>
      </c>
      <c r="E32" s="69">
        <f t="shared" si="12"/>
        <v>1017700</v>
      </c>
      <c r="F32" s="69">
        <f t="shared" si="12"/>
        <v>1017700</v>
      </c>
      <c r="G32" s="69">
        <f t="shared" si="12"/>
        <v>1017700</v>
      </c>
    </row>
    <row r="33" spans="1:7" s="71" customFormat="1" ht="25.5" x14ac:dyDescent="0.25">
      <c r="A33" s="68" t="s">
        <v>88</v>
      </c>
      <c r="B33" s="77" t="s">
        <v>89</v>
      </c>
      <c r="C33" s="69">
        <f>+C34</f>
        <v>733129.77</v>
      </c>
      <c r="D33" s="69">
        <f t="shared" si="12"/>
        <v>944500</v>
      </c>
      <c r="E33" s="69">
        <f t="shared" si="12"/>
        <v>1017700</v>
      </c>
      <c r="F33" s="69">
        <f t="shared" si="12"/>
        <v>1017700</v>
      </c>
      <c r="G33" s="69">
        <f t="shared" si="12"/>
        <v>1017700</v>
      </c>
    </row>
    <row r="34" spans="1:7" s="71" customFormat="1" ht="12.75" x14ac:dyDescent="0.25">
      <c r="A34" s="68" t="s">
        <v>106</v>
      </c>
      <c r="B34" s="77" t="s">
        <v>107</v>
      </c>
      <c r="C34" s="69">
        <f>+C35+C36</f>
        <v>733129.77</v>
      </c>
      <c r="D34" s="69">
        <f t="shared" ref="D34:G34" si="13">+D35+D36</f>
        <v>944500</v>
      </c>
      <c r="E34" s="69">
        <f t="shared" si="13"/>
        <v>1017700</v>
      </c>
      <c r="F34" s="69">
        <f t="shared" si="13"/>
        <v>1017700</v>
      </c>
      <c r="G34" s="69">
        <f t="shared" si="13"/>
        <v>1017700</v>
      </c>
    </row>
    <row r="35" spans="1:7" s="71" customFormat="1" ht="12.75" x14ac:dyDescent="0.25">
      <c r="A35" s="68" t="s">
        <v>124</v>
      </c>
      <c r="B35" s="77" t="s">
        <v>125</v>
      </c>
      <c r="C35" s="69">
        <v>729949.9</v>
      </c>
      <c r="D35" s="70">
        <v>932500</v>
      </c>
      <c r="E35" s="69">
        <v>1008700</v>
      </c>
      <c r="F35" s="70">
        <v>1008700</v>
      </c>
      <c r="G35" s="70">
        <v>1008700</v>
      </c>
    </row>
    <row r="36" spans="1:7" s="71" customFormat="1" ht="12.75" x14ac:dyDescent="0.25">
      <c r="A36" s="68" t="s">
        <v>108</v>
      </c>
      <c r="B36" s="77" t="s">
        <v>109</v>
      </c>
      <c r="C36" s="69">
        <v>3179.87</v>
      </c>
      <c r="D36" s="70">
        <v>12000</v>
      </c>
      <c r="E36" s="69">
        <v>9000</v>
      </c>
      <c r="F36" s="70">
        <v>9000</v>
      </c>
      <c r="G36" s="70">
        <v>9000</v>
      </c>
    </row>
    <row r="37" spans="1:7" s="76" customFormat="1" ht="12.75" x14ac:dyDescent="0.25">
      <c r="A37" s="72" t="s">
        <v>126</v>
      </c>
      <c r="B37" s="73" t="s">
        <v>127</v>
      </c>
      <c r="C37" s="74">
        <f>+C38+C42+C46+C51+C55+C71+C75</f>
        <v>1947.08</v>
      </c>
      <c r="D37" s="74">
        <f>+D38+D42+D46+D51+D55+D71+D75</f>
        <v>9008.7599999999984</v>
      </c>
      <c r="E37" s="74">
        <f t="shared" ref="E37:G37" si="14">+E38+E42+E46+E51+E55+E71+E75</f>
        <v>28394.36</v>
      </c>
      <c r="F37" s="74">
        <f t="shared" si="14"/>
        <v>26494.36</v>
      </c>
      <c r="G37" s="74">
        <f t="shared" si="14"/>
        <v>26494.36</v>
      </c>
    </row>
    <row r="38" spans="1:7" s="71" customFormat="1" ht="12.75" x14ac:dyDescent="0.25">
      <c r="A38" s="72" t="s">
        <v>128</v>
      </c>
      <c r="B38" s="77" t="s">
        <v>129</v>
      </c>
      <c r="C38" s="69">
        <f>+C39</f>
        <v>619.85</v>
      </c>
      <c r="D38" s="69">
        <f t="shared" ref="D38:G40" si="15">+D39</f>
        <v>7238.36</v>
      </c>
      <c r="E38" s="69">
        <f t="shared" si="15"/>
        <v>9138.36</v>
      </c>
      <c r="F38" s="69">
        <f t="shared" si="15"/>
        <v>7238.36</v>
      </c>
      <c r="G38" s="69">
        <f t="shared" si="15"/>
        <v>7238.36</v>
      </c>
    </row>
    <row r="39" spans="1:7" s="71" customFormat="1" ht="12.75" x14ac:dyDescent="0.25">
      <c r="A39" s="68" t="s">
        <v>78</v>
      </c>
      <c r="B39" s="77" t="s">
        <v>79</v>
      </c>
      <c r="C39" s="69">
        <f>+C40</f>
        <v>619.85</v>
      </c>
      <c r="D39" s="69">
        <f t="shared" si="15"/>
        <v>7238.36</v>
      </c>
      <c r="E39" s="69">
        <f t="shared" si="15"/>
        <v>9138.36</v>
      </c>
      <c r="F39" s="69">
        <f t="shared" si="15"/>
        <v>7238.36</v>
      </c>
      <c r="G39" s="69">
        <f t="shared" si="15"/>
        <v>7238.36</v>
      </c>
    </row>
    <row r="40" spans="1:7" s="71" customFormat="1" ht="12.75" x14ac:dyDescent="0.25">
      <c r="A40" s="68" t="s">
        <v>106</v>
      </c>
      <c r="B40" s="77" t="s">
        <v>107</v>
      </c>
      <c r="C40" s="69">
        <f>+C41</f>
        <v>619.85</v>
      </c>
      <c r="D40" s="69">
        <f t="shared" si="15"/>
        <v>7238.36</v>
      </c>
      <c r="E40" s="69">
        <f t="shared" si="15"/>
        <v>9138.36</v>
      </c>
      <c r="F40" s="69">
        <f t="shared" si="15"/>
        <v>7238.36</v>
      </c>
      <c r="G40" s="69">
        <f t="shared" si="15"/>
        <v>7238.36</v>
      </c>
    </row>
    <row r="41" spans="1:7" s="71" customFormat="1" ht="12.75" x14ac:dyDescent="0.25">
      <c r="A41" s="68" t="s">
        <v>108</v>
      </c>
      <c r="B41" s="77" t="s">
        <v>109</v>
      </c>
      <c r="C41" s="69">
        <v>619.85</v>
      </c>
      <c r="D41" s="70">
        <v>7238.36</v>
      </c>
      <c r="E41" s="69">
        <v>9138.36</v>
      </c>
      <c r="F41" s="70">
        <v>7238.36</v>
      </c>
      <c r="G41" s="70">
        <v>7238.36</v>
      </c>
    </row>
    <row r="42" spans="1:7" s="71" customFormat="1" ht="12.75" x14ac:dyDescent="0.25">
      <c r="A42" s="72" t="s">
        <v>130</v>
      </c>
      <c r="B42" s="77" t="s">
        <v>131</v>
      </c>
      <c r="C42" s="69">
        <f t="shared" ref="C42:G44" si="16">+C43</f>
        <v>0</v>
      </c>
      <c r="D42" s="69">
        <f t="shared" si="16"/>
        <v>1</v>
      </c>
      <c r="E42" s="69">
        <f t="shared" si="16"/>
        <v>0</v>
      </c>
      <c r="F42" s="69">
        <f t="shared" si="16"/>
        <v>0</v>
      </c>
      <c r="G42" s="69">
        <f t="shared" si="16"/>
        <v>0</v>
      </c>
    </row>
    <row r="43" spans="1:7" s="71" customFormat="1" ht="12.75" x14ac:dyDescent="0.25">
      <c r="A43" s="68" t="s">
        <v>78</v>
      </c>
      <c r="B43" s="77" t="s">
        <v>79</v>
      </c>
      <c r="C43" s="69">
        <f t="shared" si="16"/>
        <v>0</v>
      </c>
      <c r="D43" s="69">
        <f t="shared" si="16"/>
        <v>1</v>
      </c>
      <c r="E43" s="69">
        <f t="shared" si="16"/>
        <v>0</v>
      </c>
      <c r="F43" s="69">
        <f t="shared" si="16"/>
        <v>0</v>
      </c>
      <c r="G43" s="69">
        <f t="shared" si="16"/>
        <v>0</v>
      </c>
    </row>
    <row r="44" spans="1:7" s="71" customFormat="1" ht="12.75" x14ac:dyDescent="0.25">
      <c r="A44" s="68" t="s">
        <v>106</v>
      </c>
      <c r="B44" s="77" t="s">
        <v>107</v>
      </c>
      <c r="C44" s="69">
        <f t="shared" si="16"/>
        <v>0</v>
      </c>
      <c r="D44" s="69">
        <f t="shared" si="16"/>
        <v>1</v>
      </c>
      <c r="E44" s="69">
        <f t="shared" si="16"/>
        <v>0</v>
      </c>
      <c r="F44" s="69">
        <f t="shared" si="16"/>
        <v>0</v>
      </c>
      <c r="G44" s="69">
        <f t="shared" si="16"/>
        <v>0</v>
      </c>
    </row>
    <row r="45" spans="1:7" s="71" customFormat="1" ht="12.75" x14ac:dyDescent="0.25">
      <c r="A45" s="68" t="s">
        <v>108</v>
      </c>
      <c r="B45" s="77" t="s">
        <v>109</v>
      </c>
      <c r="C45" s="69">
        <v>0</v>
      </c>
      <c r="D45" s="70">
        <v>1</v>
      </c>
      <c r="E45" s="69">
        <v>0</v>
      </c>
      <c r="F45" s="70">
        <v>0</v>
      </c>
      <c r="G45" s="70">
        <v>0</v>
      </c>
    </row>
    <row r="46" spans="1:7" s="71" customFormat="1" ht="12.75" x14ac:dyDescent="0.25">
      <c r="A46" s="72" t="s">
        <v>132</v>
      </c>
      <c r="B46" s="77" t="s">
        <v>133</v>
      </c>
      <c r="C46" s="69">
        <f>+C47</f>
        <v>0</v>
      </c>
      <c r="D46" s="69">
        <f t="shared" ref="D46:D47" si="17">+D47</f>
        <v>0</v>
      </c>
      <c r="E46" s="69">
        <f t="shared" ref="E46:E47" si="18">+E47</f>
        <v>17456</v>
      </c>
      <c r="F46" s="69">
        <f t="shared" ref="F46:F47" si="19">+F47</f>
        <v>17456</v>
      </c>
      <c r="G46" s="69">
        <f t="shared" ref="G46:G47" si="20">+G47</f>
        <v>17456</v>
      </c>
    </row>
    <row r="47" spans="1:7" s="71" customFormat="1" ht="12.75" x14ac:dyDescent="0.25">
      <c r="A47" s="68" t="s">
        <v>78</v>
      </c>
      <c r="B47" s="77" t="s">
        <v>79</v>
      </c>
      <c r="C47" s="69">
        <f>+C48</f>
        <v>0</v>
      </c>
      <c r="D47" s="69">
        <f t="shared" si="17"/>
        <v>0</v>
      </c>
      <c r="E47" s="69">
        <f t="shared" si="18"/>
        <v>17456</v>
      </c>
      <c r="F47" s="69">
        <f t="shared" si="19"/>
        <v>17456</v>
      </c>
      <c r="G47" s="69">
        <f t="shared" si="20"/>
        <v>17456</v>
      </c>
    </row>
    <row r="48" spans="1:7" s="71" customFormat="1" ht="12.75" x14ac:dyDescent="0.25">
      <c r="A48" s="68" t="s">
        <v>106</v>
      </c>
      <c r="B48" s="77" t="s">
        <v>107</v>
      </c>
      <c r="C48" s="69">
        <f>+C49+C50</f>
        <v>0</v>
      </c>
      <c r="D48" s="69">
        <f t="shared" ref="D48" si="21">+D49+D50</f>
        <v>0</v>
      </c>
      <c r="E48" s="69">
        <f t="shared" ref="E48" si="22">+E49+E50</f>
        <v>17456</v>
      </c>
      <c r="F48" s="69">
        <f t="shared" ref="F48" si="23">+F49+F50</f>
        <v>17456</v>
      </c>
      <c r="G48" s="69">
        <f t="shared" ref="G48" si="24">+G49+G50</f>
        <v>17456</v>
      </c>
    </row>
    <row r="49" spans="1:7" s="71" customFormat="1" ht="12.75" x14ac:dyDescent="0.25">
      <c r="A49" s="68" t="s">
        <v>124</v>
      </c>
      <c r="B49" s="77" t="s">
        <v>125</v>
      </c>
      <c r="C49" s="69">
        <v>0</v>
      </c>
      <c r="D49" s="70">
        <v>0</v>
      </c>
      <c r="E49" s="69">
        <v>17000</v>
      </c>
      <c r="F49" s="70">
        <v>17000</v>
      </c>
      <c r="G49" s="70">
        <v>17000</v>
      </c>
    </row>
    <row r="50" spans="1:7" s="71" customFormat="1" ht="12.75" x14ac:dyDescent="0.25">
      <c r="A50" s="68" t="s">
        <v>108</v>
      </c>
      <c r="B50" s="77" t="s">
        <v>109</v>
      </c>
      <c r="C50" s="69">
        <v>0</v>
      </c>
      <c r="D50" s="70">
        <v>0</v>
      </c>
      <c r="E50" s="69">
        <v>456</v>
      </c>
      <c r="F50" s="70">
        <v>456</v>
      </c>
      <c r="G50" s="70">
        <v>456</v>
      </c>
    </row>
    <row r="51" spans="1:7" s="71" customFormat="1" ht="13.15" hidden="1" customHeight="1" x14ac:dyDescent="0.3">
      <c r="A51" s="72" t="s">
        <v>134</v>
      </c>
      <c r="B51" s="77" t="s">
        <v>135</v>
      </c>
      <c r="C51" s="69">
        <f t="shared" ref="C51:C53" si="25">+C52</f>
        <v>0</v>
      </c>
      <c r="D51" s="69">
        <f t="shared" ref="D51:D53" si="26">+D52</f>
        <v>0</v>
      </c>
      <c r="E51" s="69">
        <f t="shared" ref="E51:E53" si="27">+E52</f>
        <v>0</v>
      </c>
      <c r="F51" s="69">
        <f t="shared" ref="F51:F53" si="28">+F52</f>
        <v>0</v>
      </c>
      <c r="G51" s="69">
        <f t="shared" ref="G51:G53" si="29">+G52</f>
        <v>0</v>
      </c>
    </row>
    <row r="52" spans="1:7" s="71" customFormat="1" ht="26.45" hidden="1" customHeight="1" x14ac:dyDescent="0.3">
      <c r="A52" s="68" t="s">
        <v>88</v>
      </c>
      <c r="B52" s="77" t="s">
        <v>89</v>
      </c>
      <c r="C52" s="69">
        <f t="shared" si="25"/>
        <v>0</v>
      </c>
      <c r="D52" s="69">
        <f t="shared" si="26"/>
        <v>0</v>
      </c>
      <c r="E52" s="69">
        <f t="shared" si="27"/>
        <v>0</v>
      </c>
      <c r="F52" s="69">
        <f t="shared" si="28"/>
        <v>0</v>
      </c>
      <c r="G52" s="69">
        <f t="shared" si="29"/>
        <v>0</v>
      </c>
    </row>
    <row r="53" spans="1:7" s="71" customFormat="1" ht="13.15" hidden="1" customHeight="1" x14ac:dyDescent="0.3">
      <c r="A53" s="68" t="s">
        <v>106</v>
      </c>
      <c r="B53" s="77" t="s">
        <v>107</v>
      </c>
      <c r="C53" s="69">
        <f t="shared" si="25"/>
        <v>0</v>
      </c>
      <c r="D53" s="69">
        <f t="shared" si="26"/>
        <v>0</v>
      </c>
      <c r="E53" s="69">
        <f t="shared" si="27"/>
        <v>0</v>
      </c>
      <c r="F53" s="69">
        <f t="shared" si="28"/>
        <v>0</v>
      </c>
      <c r="G53" s="69">
        <f t="shared" si="29"/>
        <v>0</v>
      </c>
    </row>
    <row r="54" spans="1:7" s="71" customFormat="1" ht="13.15" hidden="1" customHeight="1" x14ac:dyDescent="0.3">
      <c r="A54" s="68" t="s">
        <v>108</v>
      </c>
      <c r="B54" s="77" t="s">
        <v>109</v>
      </c>
      <c r="C54" s="69">
        <v>0</v>
      </c>
      <c r="D54" s="70">
        <v>0</v>
      </c>
      <c r="E54" s="69">
        <v>0</v>
      </c>
      <c r="F54" s="70">
        <v>0</v>
      </c>
      <c r="G54" s="70">
        <v>0</v>
      </c>
    </row>
    <row r="55" spans="1:7" s="71" customFormat="1" ht="13.15" hidden="1" x14ac:dyDescent="0.3">
      <c r="A55" s="72" t="s">
        <v>136</v>
      </c>
      <c r="B55" s="77" t="s">
        <v>137</v>
      </c>
      <c r="C55" s="69">
        <f t="shared" ref="C55:C57" si="30">+C56</f>
        <v>0</v>
      </c>
      <c r="D55" s="69">
        <f t="shared" ref="D55:D57" si="31">+D56</f>
        <v>0</v>
      </c>
      <c r="E55" s="69">
        <f t="shared" ref="E55:E57" si="32">+E56</f>
        <v>0</v>
      </c>
      <c r="F55" s="69">
        <f t="shared" ref="F55:F57" si="33">+F56</f>
        <v>0</v>
      </c>
      <c r="G55" s="69">
        <f t="shared" ref="G55:G57" si="34">+G56</f>
        <v>0</v>
      </c>
    </row>
    <row r="56" spans="1:7" s="71" customFormat="1" ht="13.15" hidden="1" x14ac:dyDescent="0.3">
      <c r="A56" s="68" t="s">
        <v>78</v>
      </c>
      <c r="B56" s="77" t="s">
        <v>79</v>
      </c>
      <c r="C56" s="69">
        <f t="shared" si="30"/>
        <v>0</v>
      </c>
      <c r="D56" s="69">
        <f t="shared" si="31"/>
        <v>0</v>
      </c>
      <c r="E56" s="69">
        <f t="shared" si="32"/>
        <v>0</v>
      </c>
      <c r="F56" s="69">
        <f t="shared" si="33"/>
        <v>0</v>
      </c>
      <c r="G56" s="69">
        <f t="shared" si="34"/>
        <v>0</v>
      </c>
    </row>
    <row r="57" spans="1:7" s="71" customFormat="1" ht="26.45" hidden="1" x14ac:dyDescent="0.3">
      <c r="A57" s="68" t="s">
        <v>118</v>
      </c>
      <c r="B57" s="77" t="s">
        <v>119</v>
      </c>
      <c r="C57" s="69">
        <f t="shared" si="30"/>
        <v>0</v>
      </c>
      <c r="D57" s="69">
        <f t="shared" si="31"/>
        <v>0</v>
      </c>
      <c r="E57" s="69">
        <f t="shared" si="32"/>
        <v>0</v>
      </c>
      <c r="F57" s="69">
        <f t="shared" si="33"/>
        <v>0</v>
      </c>
      <c r="G57" s="69">
        <f t="shared" si="34"/>
        <v>0</v>
      </c>
    </row>
    <row r="58" spans="1:7" s="71" customFormat="1" ht="26.45" hidden="1" x14ac:dyDescent="0.3">
      <c r="A58" s="68" t="s">
        <v>120</v>
      </c>
      <c r="B58" s="77" t="s">
        <v>121</v>
      </c>
      <c r="C58" s="69">
        <v>0</v>
      </c>
      <c r="D58" s="70">
        <v>0</v>
      </c>
      <c r="E58" s="69">
        <v>0</v>
      </c>
      <c r="F58" s="70">
        <v>0</v>
      </c>
      <c r="G58" s="70">
        <v>0</v>
      </c>
    </row>
    <row r="59" spans="1:7" s="71" customFormat="1" ht="13.15" hidden="1" x14ac:dyDescent="0.3">
      <c r="A59" s="68" t="s">
        <v>86</v>
      </c>
      <c r="B59" s="77" t="s">
        <v>87</v>
      </c>
      <c r="C59" s="69">
        <f>+C60+C62</f>
        <v>0</v>
      </c>
      <c r="D59" s="69">
        <f t="shared" ref="D59:G59" si="35">+D60+D62</f>
        <v>0</v>
      </c>
      <c r="E59" s="69">
        <f t="shared" si="35"/>
        <v>0</v>
      </c>
      <c r="F59" s="69">
        <f t="shared" si="35"/>
        <v>0</v>
      </c>
      <c r="G59" s="69">
        <f t="shared" si="35"/>
        <v>0</v>
      </c>
    </row>
    <row r="60" spans="1:7" s="71" customFormat="1" ht="13.15" hidden="1" x14ac:dyDescent="0.3">
      <c r="A60" s="68" t="s">
        <v>106</v>
      </c>
      <c r="B60" s="77" t="s">
        <v>107</v>
      </c>
      <c r="C60" s="69">
        <f>+C61</f>
        <v>0</v>
      </c>
      <c r="D60" s="69">
        <f t="shared" ref="D60:G60" si="36">+D61</f>
        <v>0</v>
      </c>
      <c r="E60" s="69">
        <f t="shared" si="36"/>
        <v>0</v>
      </c>
      <c r="F60" s="69">
        <f t="shared" si="36"/>
        <v>0</v>
      </c>
      <c r="G60" s="69">
        <f t="shared" si="36"/>
        <v>0</v>
      </c>
    </row>
    <row r="61" spans="1:7" s="71" customFormat="1" ht="13.15" hidden="1" x14ac:dyDescent="0.3">
      <c r="A61" s="68" t="s">
        <v>108</v>
      </c>
      <c r="B61" s="77" t="s">
        <v>109</v>
      </c>
      <c r="C61" s="69">
        <v>0</v>
      </c>
      <c r="D61" s="70">
        <v>0</v>
      </c>
      <c r="E61" s="69">
        <v>0</v>
      </c>
      <c r="F61" s="70">
        <v>0</v>
      </c>
      <c r="G61" s="70">
        <v>0</v>
      </c>
    </row>
    <row r="62" spans="1:7" s="71" customFormat="1" ht="26.45" hidden="1" x14ac:dyDescent="0.3">
      <c r="A62" s="68" t="s">
        <v>118</v>
      </c>
      <c r="B62" s="77" t="s">
        <v>119</v>
      </c>
      <c r="C62" s="69">
        <f>+C63</f>
        <v>0</v>
      </c>
      <c r="D62" s="69">
        <f t="shared" ref="D62:G62" si="37">+D63</f>
        <v>0</v>
      </c>
      <c r="E62" s="69">
        <f t="shared" si="37"/>
        <v>0</v>
      </c>
      <c r="F62" s="69">
        <f t="shared" si="37"/>
        <v>0</v>
      </c>
      <c r="G62" s="69">
        <f t="shared" si="37"/>
        <v>0</v>
      </c>
    </row>
    <row r="63" spans="1:7" s="71" customFormat="1" ht="26.45" hidden="1" x14ac:dyDescent="0.3">
      <c r="A63" s="68" t="s">
        <v>120</v>
      </c>
      <c r="B63" s="77" t="s">
        <v>121</v>
      </c>
      <c r="C63" s="69">
        <v>0</v>
      </c>
      <c r="D63" s="70">
        <v>0</v>
      </c>
      <c r="E63" s="69">
        <v>0</v>
      </c>
      <c r="F63" s="70">
        <v>0</v>
      </c>
      <c r="G63" s="70">
        <v>0</v>
      </c>
    </row>
    <row r="64" spans="1:7" s="71" customFormat="1" ht="13.15" hidden="1" x14ac:dyDescent="0.3">
      <c r="A64" s="68" t="s">
        <v>92</v>
      </c>
      <c r="B64" s="77" t="s">
        <v>93</v>
      </c>
      <c r="C64" s="69">
        <f>+C65+C69</f>
        <v>0</v>
      </c>
      <c r="D64" s="69">
        <f t="shared" ref="D64:G64" si="38">+D65+D69</f>
        <v>0</v>
      </c>
      <c r="E64" s="69">
        <f t="shared" si="38"/>
        <v>0</v>
      </c>
      <c r="F64" s="69">
        <f t="shared" si="38"/>
        <v>0</v>
      </c>
      <c r="G64" s="69">
        <f t="shared" si="38"/>
        <v>0</v>
      </c>
    </row>
    <row r="65" spans="1:7" s="71" customFormat="1" ht="13.15" hidden="1" x14ac:dyDescent="0.3">
      <c r="A65" s="68" t="s">
        <v>106</v>
      </c>
      <c r="B65" s="77" t="s">
        <v>107</v>
      </c>
      <c r="C65" s="69">
        <f>+C66+C67+C68</f>
        <v>0</v>
      </c>
      <c r="D65" s="69">
        <f t="shared" ref="D65:G65" si="39">+D66+D67+D68</f>
        <v>0</v>
      </c>
      <c r="E65" s="69">
        <f t="shared" si="39"/>
        <v>0</v>
      </c>
      <c r="F65" s="69">
        <f t="shared" si="39"/>
        <v>0</v>
      </c>
      <c r="G65" s="69">
        <f t="shared" si="39"/>
        <v>0</v>
      </c>
    </row>
    <row r="66" spans="1:7" s="71" customFormat="1" ht="13.15" hidden="1" x14ac:dyDescent="0.3">
      <c r="A66" s="68" t="s">
        <v>124</v>
      </c>
      <c r="B66" s="77" t="s">
        <v>125</v>
      </c>
      <c r="C66" s="69">
        <v>0</v>
      </c>
      <c r="D66" s="70">
        <v>0</v>
      </c>
      <c r="E66" s="69">
        <v>0</v>
      </c>
      <c r="F66" s="70">
        <v>0</v>
      </c>
      <c r="G66" s="70">
        <v>0</v>
      </c>
    </row>
    <row r="67" spans="1:7" s="71" customFormat="1" ht="13.15" hidden="1" x14ac:dyDescent="0.3">
      <c r="A67" s="68" t="s">
        <v>108</v>
      </c>
      <c r="B67" s="77" t="s">
        <v>109</v>
      </c>
      <c r="C67" s="69">
        <v>0</v>
      </c>
      <c r="D67" s="70">
        <v>0</v>
      </c>
      <c r="E67" s="69">
        <v>0</v>
      </c>
      <c r="F67" s="70">
        <v>0</v>
      </c>
      <c r="G67" s="70">
        <v>0</v>
      </c>
    </row>
    <row r="68" spans="1:7" s="71" customFormat="1" ht="13.15" hidden="1" x14ac:dyDescent="0.3">
      <c r="A68" s="68" t="s">
        <v>110</v>
      </c>
      <c r="B68" s="77" t="s">
        <v>111</v>
      </c>
      <c r="C68" s="69">
        <v>0</v>
      </c>
      <c r="D68" s="70">
        <v>0</v>
      </c>
      <c r="E68" s="69">
        <v>0</v>
      </c>
      <c r="F68" s="70">
        <v>0</v>
      </c>
      <c r="G68" s="70">
        <v>0</v>
      </c>
    </row>
    <row r="69" spans="1:7" s="71" customFormat="1" ht="26.45" hidden="1" x14ac:dyDescent="0.3">
      <c r="A69" s="68" t="s">
        <v>118</v>
      </c>
      <c r="B69" s="77" t="s">
        <v>119</v>
      </c>
      <c r="C69" s="69">
        <f>+C70</f>
        <v>0</v>
      </c>
      <c r="D69" s="69">
        <f t="shared" ref="D69:G69" si="40">+D70</f>
        <v>0</v>
      </c>
      <c r="E69" s="69">
        <f t="shared" si="40"/>
        <v>0</v>
      </c>
      <c r="F69" s="69">
        <f t="shared" si="40"/>
        <v>0</v>
      </c>
      <c r="G69" s="69">
        <f t="shared" si="40"/>
        <v>0</v>
      </c>
    </row>
    <row r="70" spans="1:7" s="71" customFormat="1" ht="26.45" hidden="1" x14ac:dyDescent="0.3">
      <c r="A70" s="68" t="s">
        <v>120</v>
      </c>
      <c r="B70" s="77" t="s">
        <v>121</v>
      </c>
      <c r="C70" s="69">
        <v>0</v>
      </c>
      <c r="D70" s="70">
        <v>0</v>
      </c>
      <c r="E70" s="69">
        <v>0</v>
      </c>
      <c r="F70" s="70">
        <v>0</v>
      </c>
      <c r="G70" s="70">
        <v>0</v>
      </c>
    </row>
    <row r="71" spans="1:7" s="71" customFormat="1" ht="12.75" x14ac:dyDescent="0.25">
      <c r="A71" s="72" t="s">
        <v>138</v>
      </c>
      <c r="B71" s="77" t="s">
        <v>139</v>
      </c>
      <c r="C71" s="69">
        <f>+C72</f>
        <v>0</v>
      </c>
      <c r="D71" s="69">
        <f t="shared" ref="D71:G72" si="41">+D72</f>
        <v>169.4</v>
      </c>
      <c r="E71" s="69">
        <f t="shared" si="41"/>
        <v>200</v>
      </c>
      <c r="F71" s="69">
        <f t="shared" si="41"/>
        <v>200</v>
      </c>
      <c r="G71" s="69">
        <f t="shared" si="41"/>
        <v>200</v>
      </c>
    </row>
    <row r="72" spans="1:7" s="71" customFormat="1" ht="25.5" x14ac:dyDescent="0.25">
      <c r="A72" s="68" t="s">
        <v>88</v>
      </c>
      <c r="B72" s="77" t="s">
        <v>89</v>
      </c>
      <c r="C72" s="69">
        <f>+C73</f>
        <v>0</v>
      </c>
      <c r="D72" s="69">
        <f t="shared" si="41"/>
        <v>169.4</v>
      </c>
      <c r="E72" s="69">
        <f t="shared" si="41"/>
        <v>200</v>
      </c>
      <c r="F72" s="69">
        <f t="shared" si="41"/>
        <v>200</v>
      </c>
      <c r="G72" s="69">
        <f t="shared" si="41"/>
        <v>200</v>
      </c>
    </row>
    <row r="73" spans="1:7" s="71" customFormat="1" ht="12.75" x14ac:dyDescent="0.25">
      <c r="A73" s="68" t="s">
        <v>106</v>
      </c>
      <c r="B73" s="77" t="s">
        <v>107</v>
      </c>
      <c r="C73" s="69">
        <v>0</v>
      </c>
      <c r="D73" s="70">
        <v>169.4</v>
      </c>
      <c r="E73" s="69">
        <v>200</v>
      </c>
      <c r="F73" s="70">
        <v>200</v>
      </c>
      <c r="G73" s="70">
        <v>200</v>
      </c>
    </row>
    <row r="74" spans="1:7" s="71" customFormat="1" ht="12.75" x14ac:dyDescent="0.25">
      <c r="A74" s="68" t="s">
        <v>108</v>
      </c>
      <c r="B74" s="77" t="s">
        <v>109</v>
      </c>
      <c r="C74" s="69">
        <v>0</v>
      </c>
      <c r="D74" s="70">
        <v>169.4</v>
      </c>
      <c r="E74" s="69">
        <v>200</v>
      </c>
      <c r="F74" s="70">
        <v>200</v>
      </c>
      <c r="G74" s="70">
        <v>200</v>
      </c>
    </row>
    <row r="75" spans="1:7" s="71" customFormat="1" ht="12.75" x14ac:dyDescent="0.25">
      <c r="A75" s="72" t="s">
        <v>140</v>
      </c>
      <c r="B75" s="77" t="s">
        <v>141</v>
      </c>
      <c r="C75" s="69">
        <f>+C76</f>
        <v>1327.23</v>
      </c>
      <c r="D75" s="69">
        <f t="shared" ref="D75:G77" si="42">+D76</f>
        <v>1600</v>
      </c>
      <c r="E75" s="69">
        <f t="shared" si="42"/>
        <v>1600</v>
      </c>
      <c r="F75" s="69">
        <f t="shared" si="42"/>
        <v>1600</v>
      </c>
      <c r="G75" s="69">
        <f t="shared" si="42"/>
        <v>1600</v>
      </c>
    </row>
    <row r="76" spans="1:7" s="71" customFormat="1" ht="12.75" x14ac:dyDescent="0.25">
      <c r="A76" s="68" t="s">
        <v>78</v>
      </c>
      <c r="B76" s="77" t="s">
        <v>79</v>
      </c>
      <c r="C76" s="69">
        <f>+C77</f>
        <v>1327.23</v>
      </c>
      <c r="D76" s="69">
        <f t="shared" si="42"/>
        <v>1600</v>
      </c>
      <c r="E76" s="69">
        <f t="shared" si="42"/>
        <v>1600</v>
      </c>
      <c r="F76" s="69">
        <f t="shared" si="42"/>
        <v>1600</v>
      </c>
      <c r="G76" s="69">
        <f t="shared" si="42"/>
        <v>1600</v>
      </c>
    </row>
    <row r="77" spans="1:7" s="71" customFormat="1" ht="12.75" x14ac:dyDescent="0.25">
      <c r="A77" s="68" t="s">
        <v>106</v>
      </c>
      <c r="B77" s="77" t="s">
        <v>107</v>
      </c>
      <c r="C77" s="69">
        <f>+C78</f>
        <v>1327.23</v>
      </c>
      <c r="D77" s="69">
        <f t="shared" si="42"/>
        <v>1600</v>
      </c>
      <c r="E77" s="69">
        <f t="shared" si="42"/>
        <v>1600</v>
      </c>
      <c r="F77" s="69">
        <f t="shared" si="42"/>
        <v>1600</v>
      </c>
      <c r="G77" s="69">
        <f t="shared" si="42"/>
        <v>1600</v>
      </c>
    </row>
    <row r="78" spans="1:7" s="71" customFormat="1" ht="12.75" x14ac:dyDescent="0.25">
      <c r="A78" s="68" t="s">
        <v>108</v>
      </c>
      <c r="B78" s="77" t="s">
        <v>109</v>
      </c>
      <c r="C78" s="69">
        <v>1327.23</v>
      </c>
      <c r="D78" s="70">
        <v>1600</v>
      </c>
      <c r="E78" s="69">
        <v>1600</v>
      </c>
      <c r="F78" s="70">
        <v>1600</v>
      </c>
      <c r="G78" s="70">
        <v>1600</v>
      </c>
    </row>
    <row r="79" spans="1:7" s="76" customFormat="1" ht="12.75" x14ac:dyDescent="0.25">
      <c r="A79" s="72" t="s">
        <v>142</v>
      </c>
      <c r="B79" s="73" t="s">
        <v>127</v>
      </c>
      <c r="C79" s="74">
        <f>+C80+C84+C88+C92+C96</f>
        <v>4.46</v>
      </c>
      <c r="D79" s="74">
        <f>+D80+D84+D88+D92+D96</f>
        <v>604.27</v>
      </c>
      <c r="E79" s="74">
        <f t="shared" ref="E79:G79" si="43">+E80+E84+E88+E92+E96</f>
        <v>17144.150000000001</v>
      </c>
      <c r="F79" s="74">
        <f t="shared" si="43"/>
        <v>544.15</v>
      </c>
      <c r="G79" s="74">
        <f t="shared" si="43"/>
        <v>544.15</v>
      </c>
    </row>
    <row r="80" spans="1:7" s="71" customFormat="1" ht="12.75" x14ac:dyDescent="0.25">
      <c r="A80" s="72" t="s">
        <v>143</v>
      </c>
      <c r="B80" s="77" t="s">
        <v>144</v>
      </c>
      <c r="C80" s="69">
        <f>+C81</f>
        <v>4.46</v>
      </c>
      <c r="D80" s="69">
        <f t="shared" ref="D80:D82" si="44">+D81</f>
        <v>4.2699999999999996</v>
      </c>
      <c r="E80" s="69">
        <f t="shared" ref="E80:E82" si="45">+E81</f>
        <v>8.5399999999999991</v>
      </c>
      <c r="F80" s="69">
        <f t="shared" ref="F80:F82" si="46">+F81</f>
        <v>8.5399999999999991</v>
      </c>
      <c r="G80" s="69">
        <f t="shared" ref="G80:G82" si="47">+G81</f>
        <v>8.5399999999999991</v>
      </c>
    </row>
    <row r="81" spans="1:7" s="71" customFormat="1" ht="25.5" x14ac:dyDescent="0.25">
      <c r="A81" s="68" t="s">
        <v>88</v>
      </c>
      <c r="B81" s="77" t="s">
        <v>89</v>
      </c>
      <c r="C81" s="69">
        <f>+C82</f>
        <v>4.46</v>
      </c>
      <c r="D81" s="69">
        <f t="shared" si="44"/>
        <v>4.2699999999999996</v>
      </c>
      <c r="E81" s="69">
        <f t="shared" si="45"/>
        <v>8.5399999999999991</v>
      </c>
      <c r="F81" s="69">
        <f t="shared" si="46"/>
        <v>8.5399999999999991</v>
      </c>
      <c r="G81" s="69">
        <f t="shared" si="47"/>
        <v>8.5399999999999991</v>
      </c>
    </row>
    <row r="82" spans="1:7" s="71" customFormat="1" ht="12.75" x14ac:dyDescent="0.25">
      <c r="A82" s="68" t="s">
        <v>106</v>
      </c>
      <c r="B82" s="77" t="s">
        <v>107</v>
      </c>
      <c r="C82" s="69">
        <f>+C83</f>
        <v>4.46</v>
      </c>
      <c r="D82" s="69">
        <f t="shared" si="44"/>
        <v>4.2699999999999996</v>
      </c>
      <c r="E82" s="69">
        <f t="shared" si="45"/>
        <v>8.5399999999999991</v>
      </c>
      <c r="F82" s="69">
        <f t="shared" si="46"/>
        <v>8.5399999999999991</v>
      </c>
      <c r="G82" s="69">
        <f t="shared" si="47"/>
        <v>8.5399999999999991</v>
      </c>
    </row>
    <row r="83" spans="1:7" s="71" customFormat="1" ht="12.75" x14ac:dyDescent="0.25">
      <c r="A83" s="68" t="s">
        <v>116</v>
      </c>
      <c r="B83" s="77" t="s">
        <v>117</v>
      </c>
      <c r="C83" s="69">
        <v>4.46</v>
      </c>
      <c r="D83" s="70">
        <v>4.2699999999999996</v>
      </c>
      <c r="E83" s="69">
        <v>8.5399999999999991</v>
      </c>
      <c r="F83" s="70">
        <v>8.5399999999999991</v>
      </c>
      <c r="G83" s="70">
        <v>8.5399999999999991</v>
      </c>
    </row>
    <row r="84" spans="1:7" s="71" customFormat="1" ht="13.15" hidden="1" x14ac:dyDescent="0.3">
      <c r="A84" s="72" t="s">
        <v>145</v>
      </c>
      <c r="B84" s="77" t="s">
        <v>146</v>
      </c>
      <c r="C84" s="69">
        <f>+C85</f>
        <v>0</v>
      </c>
      <c r="D84" s="69">
        <f t="shared" ref="D84:D86" si="48">+D85</f>
        <v>0</v>
      </c>
      <c r="E84" s="69">
        <f t="shared" ref="E84:E86" si="49">+E85</f>
        <v>0</v>
      </c>
      <c r="F84" s="69">
        <f t="shared" ref="F84:F86" si="50">+F85</f>
        <v>0</v>
      </c>
      <c r="G84" s="69">
        <f t="shared" ref="G84:G86" si="51">+G85</f>
        <v>0</v>
      </c>
    </row>
    <row r="85" spans="1:7" s="71" customFormat="1" ht="13.15" hidden="1" x14ac:dyDescent="0.3">
      <c r="A85" s="68" t="s">
        <v>78</v>
      </c>
      <c r="B85" s="77" t="s">
        <v>79</v>
      </c>
      <c r="C85" s="69">
        <f>+C86</f>
        <v>0</v>
      </c>
      <c r="D85" s="69">
        <f t="shared" si="48"/>
        <v>0</v>
      </c>
      <c r="E85" s="69">
        <f t="shared" si="49"/>
        <v>0</v>
      </c>
      <c r="F85" s="69">
        <f t="shared" si="50"/>
        <v>0</v>
      </c>
      <c r="G85" s="69">
        <f t="shared" si="51"/>
        <v>0</v>
      </c>
    </row>
    <row r="86" spans="1:7" s="71" customFormat="1" ht="13.15" hidden="1" x14ac:dyDescent="0.3">
      <c r="A86" s="68" t="s">
        <v>106</v>
      </c>
      <c r="B86" s="77" t="s">
        <v>107</v>
      </c>
      <c r="C86" s="69">
        <f>+C87</f>
        <v>0</v>
      </c>
      <c r="D86" s="69">
        <f t="shared" si="48"/>
        <v>0</v>
      </c>
      <c r="E86" s="69">
        <f t="shared" si="49"/>
        <v>0</v>
      </c>
      <c r="F86" s="69">
        <f t="shared" si="50"/>
        <v>0</v>
      </c>
      <c r="G86" s="69">
        <f t="shared" si="51"/>
        <v>0</v>
      </c>
    </row>
    <row r="87" spans="1:7" s="71" customFormat="1" ht="13.15" hidden="1" x14ac:dyDescent="0.3">
      <c r="A87" s="68" t="s">
        <v>108</v>
      </c>
      <c r="B87" s="77" t="s">
        <v>109</v>
      </c>
      <c r="C87" s="69">
        <v>0</v>
      </c>
      <c r="D87" s="70">
        <v>0</v>
      </c>
      <c r="E87" s="69">
        <v>0</v>
      </c>
      <c r="F87" s="70">
        <v>0</v>
      </c>
      <c r="G87" s="70">
        <v>0</v>
      </c>
    </row>
    <row r="88" spans="1:7" s="71" customFormat="1" ht="12.75" x14ac:dyDescent="0.25">
      <c r="A88" s="72" t="s">
        <v>147</v>
      </c>
      <c r="B88" s="77" t="s">
        <v>148</v>
      </c>
      <c r="C88" s="69">
        <f>+C89</f>
        <v>0</v>
      </c>
      <c r="D88" s="69">
        <f t="shared" ref="D88:D90" si="52">+D89</f>
        <v>600</v>
      </c>
      <c r="E88" s="69">
        <f t="shared" ref="E88:E90" si="53">+E89</f>
        <v>600</v>
      </c>
      <c r="F88" s="69">
        <f t="shared" ref="F88:F90" si="54">+F89</f>
        <v>0</v>
      </c>
      <c r="G88" s="69">
        <f t="shared" ref="G88:G90" si="55">+G89</f>
        <v>0</v>
      </c>
    </row>
    <row r="89" spans="1:7" s="71" customFormat="1" ht="12.75" x14ac:dyDescent="0.25">
      <c r="A89" s="68" t="s">
        <v>78</v>
      </c>
      <c r="B89" s="77" t="s">
        <v>79</v>
      </c>
      <c r="C89" s="69">
        <f>+C90</f>
        <v>0</v>
      </c>
      <c r="D89" s="69">
        <f t="shared" si="52"/>
        <v>600</v>
      </c>
      <c r="E89" s="69">
        <f t="shared" si="53"/>
        <v>600</v>
      </c>
      <c r="F89" s="69">
        <f t="shared" si="54"/>
        <v>0</v>
      </c>
      <c r="G89" s="69">
        <f t="shared" si="55"/>
        <v>0</v>
      </c>
    </row>
    <row r="90" spans="1:7" s="71" customFormat="1" ht="12.75" x14ac:dyDescent="0.25">
      <c r="A90" s="68" t="s">
        <v>106</v>
      </c>
      <c r="B90" s="77" t="s">
        <v>107</v>
      </c>
      <c r="C90" s="69">
        <f>+C91</f>
        <v>0</v>
      </c>
      <c r="D90" s="69">
        <f t="shared" si="52"/>
        <v>600</v>
      </c>
      <c r="E90" s="69">
        <f t="shared" si="53"/>
        <v>600</v>
      </c>
      <c r="F90" s="69">
        <f t="shared" si="54"/>
        <v>0</v>
      </c>
      <c r="G90" s="69">
        <f t="shared" si="55"/>
        <v>0</v>
      </c>
    </row>
    <row r="91" spans="1:7" s="71" customFormat="1" ht="12.75" x14ac:dyDescent="0.25">
      <c r="A91" s="68" t="s">
        <v>108</v>
      </c>
      <c r="B91" s="77" t="s">
        <v>109</v>
      </c>
      <c r="C91" s="69">
        <v>0</v>
      </c>
      <c r="D91" s="70">
        <v>600</v>
      </c>
      <c r="E91" s="69">
        <v>600</v>
      </c>
      <c r="F91" s="70">
        <v>0</v>
      </c>
      <c r="G91" s="70">
        <v>0</v>
      </c>
    </row>
    <row r="92" spans="1:7" s="71" customFormat="1" ht="25.5" x14ac:dyDescent="0.25">
      <c r="A92" s="72" t="s">
        <v>149</v>
      </c>
      <c r="B92" s="77" t="s">
        <v>150</v>
      </c>
      <c r="C92" s="69">
        <f>+C93</f>
        <v>0</v>
      </c>
      <c r="D92" s="69">
        <f t="shared" ref="D92:D94" si="56">+D93</f>
        <v>0</v>
      </c>
      <c r="E92" s="69">
        <f t="shared" ref="E92:E94" si="57">+E93</f>
        <v>535.61</v>
      </c>
      <c r="F92" s="69">
        <f t="shared" ref="F92:F94" si="58">+F93</f>
        <v>535.61</v>
      </c>
      <c r="G92" s="69">
        <f t="shared" ref="G92:G94" si="59">+G93</f>
        <v>535.61</v>
      </c>
    </row>
    <row r="93" spans="1:7" s="71" customFormat="1" ht="12.75" x14ac:dyDescent="0.25">
      <c r="A93" s="68" t="s">
        <v>78</v>
      </c>
      <c r="B93" s="77" t="s">
        <v>79</v>
      </c>
      <c r="C93" s="69">
        <f>+C94</f>
        <v>0</v>
      </c>
      <c r="D93" s="69">
        <f t="shared" si="56"/>
        <v>0</v>
      </c>
      <c r="E93" s="69">
        <f t="shared" si="57"/>
        <v>535.61</v>
      </c>
      <c r="F93" s="69">
        <f t="shared" si="58"/>
        <v>535.61</v>
      </c>
      <c r="G93" s="69">
        <f t="shared" si="59"/>
        <v>535.61</v>
      </c>
    </row>
    <row r="94" spans="1:7" s="71" customFormat="1" ht="12.75" x14ac:dyDescent="0.25">
      <c r="A94" s="68" t="s">
        <v>106</v>
      </c>
      <c r="B94" s="77" t="s">
        <v>107</v>
      </c>
      <c r="C94" s="69">
        <f>+C95</f>
        <v>0</v>
      </c>
      <c r="D94" s="69">
        <f t="shared" si="56"/>
        <v>0</v>
      </c>
      <c r="E94" s="69">
        <f t="shared" si="57"/>
        <v>535.61</v>
      </c>
      <c r="F94" s="69">
        <f t="shared" si="58"/>
        <v>535.61</v>
      </c>
      <c r="G94" s="69">
        <f t="shared" si="59"/>
        <v>535.61</v>
      </c>
    </row>
    <row r="95" spans="1:7" s="71" customFormat="1" ht="12.75" x14ac:dyDescent="0.25">
      <c r="A95" s="68" t="s">
        <v>108</v>
      </c>
      <c r="B95" s="77" t="s">
        <v>109</v>
      </c>
      <c r="C95" s="69">
        <v>0</v>
      </c>
      <c r="D95" s="70">
        <v>0</v>
      </c>
      <c r="E95" s="69">
        <v>535.61</v>
      </c>
      <c r="F95" s="70">
        <v>535.61</v>
      </c>
      <c r="G95" s="70">
        <v>535.61</v>
      </c>
    </row>
    <row r="96" spans="1:7" s="71" customFormat="1" ht="25.5" x14ac:dyDescent="0.25">
      <c r="A96" s="72" t="s">
        <v>151</v>
      </c>
      <c r="B96" s="77" t="s">
        <v>180</v>
      </c>
      <c r="C96" s="69">
        <f>+C97</f>
        <v>0</v>
      </c>
      <c r="D96" s="69">
        <f t="shared" ref="D96:G96" si="60">+D97</f>
        <v>0</v>
      </c>
      <c r="E96" s="69">
        <f t="shared" si="60"/>
        <v>16000</v>
      </c>
      <c r="F96" s="69">
        <f t="shared" si="60"/>
        <v>0</v>
      </c>
      <c r="G96" s="69">
        <f t="shared" si="60"/>
        <v>0</v>
      </c>
    </row>
    <row r="97" spans="1:7" s="71" customFormat="1" ht="12.75" x14ac:dyDescent="0.25">
      <c r="A97" s="68" t="s">
        <v>90</v>
      </c>
      <c r="B97" s="77" t="s">
        <v>91</v>
      </c>
      <c r="C97" s="69">
        <f>+C98+C100</f>
        <v>0</v>
      </c>
      <c r="D97" s="69">
        <f t="shared" ref="D97:G97" si="61">+D98+D100</f>
        <v>0</v>
      </c>
      <c r="E97" s="69">
        <f t="shared" si="61"/>
        <v>16000</v>
      </c>
      <c r="F97" s="69">
        <f t="shared" si="61"/>
        <v>0</v>
      </c>
      <c r="G97" s="69">
        <f t="shared" si="61"/>
        <v>0</v>
      </c>
    </row>
    <row r="98" spans="1:7" s="71" customFormat="1" ht="12.75" x14ac:dyDescent="0.25">
      <c r="A98" s="68" t="s">
        <v>106</v>
      </c>
      <c r="B98" s="77" t="s">
        <v>107</v>
      </c>
      <c r="C98" s="69">
        <f>+C99</f>
        <v>0</v>
      </c>
      <c r="D98" s="69">
        <f t="shared" ref="D98:G98" si="62">+D99</f>
        <v>0</v>
      </c>
      <c r="E98" s="69">
        <f t="shared" si="62"/>
        <v>9500</v>
      </c>
      <c r="F98" s="69">
        <f t="shared" si="62"/>
        <v>0</v>
      </c>
      <c r="G98" s="69">
        <f t="shared" si="62"/>
        <v>0</v>
      </c>
    </row>
    <row r="99" spans="1:7" s="71" customFormat="1" ht="12.75" x14ac:dyDescent="0.25">
      <c r="A99" s="68" t="s">
        <v>108</v>
      </c>
      <c r="B99" s="77" t="s">
        <v>109</v>
      </c>
      <c r="C99" s="69">
        <v>0</v>
      </c>
      <c r="D99" s="70">
        <v>0</v>
      </c>
      <c r="E99" s="69">
        <v>9500</v>
      </c>
      <c r="F99" s="70">
        <v>0</v>
      </c>
      <c r="G99" s="70">
        <v>0</v>
      </c>
    </row>
    <row r="100" spans="1:7" s="71" customFormat="1" ht="25.5" x14ac:dyDescent="0.25">
      <c r="A100" s="68" t="s">
        <v>118</v>
      </c>
      <c r="B100" s="77" t="s">
        <v>119</v>
      </c>
      <c r="C100" s="69">
        <f>+C101</f>
        <v>0</v>
      </c>
      <c r="D100" s="69">
        <f t="shared" ref="D100:G100" si="63">+D101</f>
        <v>0</v>
      </c>
      <c r="E100" s="69">
        <f t="shared" si="63"/>
        <v>6500</v>
      </c>
      <c r="F100" s="69">
        <f t="shared" si="63"/>
        <v>0</v>
      </c>
      <c r="G100" s="69">
        <f t="shared" si="63"/>
        <v>0</v>
      </c>
    </row>
    <row r="101" spans="1:7" s="71" customFormat="1" ht="25.5" x14ac:dyDescent="0.25">
      <c r="A101" s="68" t="s">
        <v>120</v>
      </c>
      <c r="B101" s="77" t="s">
        <v>121</v>
      </c>
      <c r="C101" s="69">
        <v>0</v>
      </c>
      <c r="D101" s="70">
        <v>0</v>
      </c>
      <c r="E101" s="69">
        <v>6500</v>
      </c>
      <c r="F101" s="70">
        <v>0</v>
      </c>
      <c r="G101" s="70">
        <v>0</v>
      </c>
    </row>
    <row r="102" spans="1:7" s="76" customFormat="1" ht="12.75" x14ac:dyDescent="0.25">
      <c r="A102" s="72" t="s">
        <v>152</v>
      </c>
      <c r="B102" s="73" t="s">
        <v>153</v>
      </c>
      <c r="C102" s="74">
        <f>+C103+C107</f>
        <v>0</v>
      </c>
      <c r="D102" s="74">
        <f t="shared" ref="D102:G102" si="64">+D103+D107</f>
        <v>1</v>
      </c>
      <c r="E102" s="74">
        <f t="shared" si="64"/>
        <v>1000</v>
      </c>
      <c r="F102" s="74">
        <f t="shared" si="64"/>
        <v>0</v>
      </c>
      <c r="G102" s="74">
        <f t="shared" si="64"/>
        <v>0</v>
      </c>
    </row>
    <row r="103" spans="1:7" s="71" customFormat="1" ht="25.5" x14ac:dyDescent="0.25">
      <c r="A103" s="72" t="s">
        <v>154</v>
      </c>
      <c r="B103" s="77" t="s">
        <v>155</v>
      </c>
      <c r="C103" s="69">
        <f>+C104</f>
        <v>0</v>
      </c>
      <c r="D103" s="69">
        <f t="shared" ref="D103:G105" si="65">+D104</f>
        <v>1</v>
      </c>
      <c r="E103" s="69">
        <f t="shared" si="65"/>
        <v>1000</v>
      </c>
      <c r="F103" s="69">
        <f t="shared" si="65"/>
        <v>0</v>
      </c>
      <c r="G103" s="69">
        <f t="shared" si="65"/>
        <v>0</v>
      </c>
    </row>
    <row r="104" spans="1:7" s="71" customFormat="1" ht="12.75" x14ac:dyDescent="0.25">
      <c r="A104" s="68" t="s">
        <v>84</v>
      </c>
      <c r="B104" s="77" t="s">
        <v>85</v>
      </c>
      <c r="C104" s="69">
        <f>+C105</f>
        <v>0</v>
      </c>
      <c r="D104" s="69">
        <f t="shared" si="65"/>
        <v>1</v>
      </c>
      <c r="E104" s="69">
        <f t="shared" si="65"/>
        <v>1000</v>
      </c>
      <c r="F104" s="69">
        <f t="shared" si="65"/>
        <v>0</v>
      </c>
      <c r="G104" s="69">
        <f t="shared" si="65"/>
        <v>0</v>
      </c>
    </row>
    <row r="105" spans="1:7" s="71" customFormat="1" ht="12.75" x14ac:dyDescent="0.25">
      <c r="A105" s="68" t="s">
        <v>106</v>
      </c>
      <c r="B105" s="77" t="s">
        <v>107</v>
      </c>
      <c r="C105" s="69">
        <f>+C106</f>
        <v>0</v>
      </c>
      <c r="D105" s="69">
        <f t="shared" si="65"/>
        <v>1</v>
      </c>
      <c r="E105" s="69">
        <f t="shared" si="65"/>
        <v>1000</v>
      </c>
      <c r="F105" s="69">
        <f t="shared" si="65"/>
        <v>0</v>
      </c>
      <c r="G105" s="69">
        <f t="shared" si="65"/>
        <v>0</v>
      </c>
    </row>
    <row r="106" spans="1:7" s="71" customFormat="1" ht="12.75" x14ac:dyDescent="0.25">
      <c r="A106" s="68" t="s">
        <v>108</v>
      </c>
      <c r="B106" s="77" t="s">
        <v>109</v>
      </c>
      <c r="C106" s="69">
        <v>0</v>
      </c>
      <c r="D106" s="70">
        <v>1</v>
      </c>
      <c r="E106" s="69">
        <v>1000</v>
      </c>
      <c r="F106" s="70">
        <v>0</v>
      </c>
      <c r="G106" s="70">
        <v>0</v>
      </c>
    </row>
    <row r="107" spans="1:7" s="71" customFormat="1" ht="13.15" hidden="1" x14ac:dyDescent="0.3">
      <c r="A107" s="72" t="s">
        <v>156</v>
      </c>
      <c r="B107" s="77" t="s">
        <v>157</v>
      </c>
      <c r="C107" s="69">
        <f>+C108</f>
        <v>0</v>
      </c>
      <c r="D107" s="69">
        <f t="shared" ref="D107:D109" si="66">+D108</f>
        <v>0</v>
      </c>
      <c r="E107" s="69">
        <f t="shared" ref="E107:E109" si="67">+E108</f>
        <v>0</v>
      </c>
      <c r="F107" s="69">
        <f t="shared" ref="F107:F109" si="68">+F108</f>
        <v>0</v>
      </c>
      <c r="G107" s="69">
        <f t="shared" ref="G107:G109" si="69">+G108</f>
        <v>0</v>
      </c>
    </row>
    <row r="108" spans="1:7" s="71" customFormat="1" ht="13.15" hidden="1" x14ac:dyDescent="0.3">
      <c r="A108" s="68" t="s">
        <v>78</v>
      </c>
      <c r="B108" s="77" t="s">
        <v>79</v>
      </c>
      <c r="C108" s="69">
        <f>+C109</f>
        <v>0</v>
      </c>
      <c r="D108" s="69">
        <f t="shared" si="66"/>
        <v>0</v>
      </c>
      <c r="E108" s="69">
        <f t="shared" si="67"/>
        <v>0</v>
      </c>
      <c r="F108" s="69">
        <f t="shared" si="68"/>
        <v>0</v>
      </c>
      <c r="G108" s="69">
        <f t="shared" si="69"/>
        <v>0</v>
      </c>
    </row>
    <row r="109" spans="1:7" s="71" customFormat="1" ht="13.15" hidden="1" x14ac:dyDescent="0.3">
      <c r="A109" s="68" t="s">
        <v>106</v>
      </c>
      <c r="B109" s="77" t="s">
        <v>107</v>
      </c>
      <c r="C109" s="69">
        <f>+C110</f>
        <v>0</v>
      </c>
      <c r="D109" s="69">
        <f t="shared" si="66"/>
        <v>0</v>
      </c>
      <c r="E109" s="69">
        <f t="shared" si="67"/>
        <v>0</v>
      </c>
      <c r="F109" s="69">
        <f t="shared" si="68"/>
        <v>0</v>
      </c>
      <c r="G109" s="69">
        <f t="shared" si="69"/>
        <v>0</v>
      </c>
    </row>
    <row r="110" spans="1:7" s="71" customFormat="1" ht="13.15" hidden="1" x14ac:dyDescent="0.3">
      <c r="A110" s="68" t="s">
        <v>108</v>
      </c>
      <c r="B110" s="77" t="s">
        <v>109</v>
      </c>
      <c r="C110" s="69">
        <v>0</v>
      </c>
      <c r="D110" s="70">
        <v>0</v>
      </c>
      <c r="E110" s="69">
        <v>0</v>
      </c>
      <c r="F110" s="70">
        <v>0</v>
      </c>
      <c r="G110" s="70">
        <v>0</v>
      </c>
    </row>
    <row r="111" spans="1:7" s="76" customFormat="1" ht="13.15" hidden="1" x14ac:dyDescent="0.3">
      <c r="A111" s="72" t="s">
        <v>158</v>
      </c>
      <c r="B111" s="73" t="s">
        <v>159</v>
      </c>
      <c r="C111" s="74">
        <f>+C112</f>
        <v>0</v>
      </c>
      <c r="D111" s="75">
        <v>0</v>
      </c>
      <c r="E111" s="74">
        <v>0</v>
      </c>
      <c r="F111" s="75">
        <v>0</v>
      </c>
      <c r="G111" s="75">
        <v>0</v>
      </c>
    </row>
    <row r="112" spans="1:7" s="71" customFormat="1" ht="13.15" hidden="1" x14ac:dyDescent="0.3">
      <c r="A112" s="72" t="s">
        <v>160</v>
      </c>
      <c r="B112" s="77" t="s">
        <v>161</v>
      </c>
      <c r="C112" s="69">
        <f>+C113</f>
        <v>0</v>
      </c>
      <c r="D112" s="69">
        <f t="shared" ref="D112:D114" si="70">+D113</f>
        <v>0</v>
      </c>
      <c r="E112" s="69">
        <f t="shared" ref="E112:E114" si="71">+E113</f>
        <v>0</v>
      </c>
      <c r="F112" s="69">
        <f t="shared" ref="F112:F114" si="72">+F113</f>
        <v>0</v>
      </c>
      <c r="G112" s="69">
        <f t="shared" ref="G112:G114" si="73">+G113</f>
        <v>0</v>
      </c>
    </row>
    <row r="113" spans="1:7" s="71" customFormat="1" ht="13.15" hidden="1" x14ac:dyDescent="0.3">
      <c r="A113" s="68" t="s">
        <v>84</v>
      </c>
      <c r="B113" s="77" t="s">
        <v>85</v>
      </c>
      <c r="C113" s="69">
        <f>+C114</f>
        <v>0</v>
      </c>
      <c r="D113" s="69">
        <f t="shared" si="70"/>
        <v>0</v>
      </c>
      <c r="E113" s="69">
        <f t="shared" si="71"/>
        <v>0</v>
      </c>
      <c r="F113" s="69">
        <f t="shared" si="72"/>
        <v>0</v>
      </c>
      <c r="G113" s="69">
        <f t="shared" si="73"/>
        <v>0</v>
      </c>
    </row>
    <row r="114" spans="1:7" s="71" customFormat="1" ht="26.45" hidden="1" x14ac:dyDescent="0.3">
      <c r="A114" s="68" t="s">
        <v>118</v>
      </c>
      <c r="B114" s="77" t="s">
        <v>119</v>
      </c>
      <c r="C114" s="69">
        <f>+C115</f>
        <v>0</v>
      </c>
      <c r="D114" s="69">
        <f t="shared" si="70"/>
        <v>0</v>
      </c>
      <c r="E114" s="69">
        <f t="shared" si="71"/>
        <v>0</v>
      </c>
      <c r="F114" s="69">
        <f t="shared" si="72"/>
        <v>0</v>
      </c>
      <c r="G114" s="69">
        <f t="shared" si="73"/>
        <v>0</v>
      </c>
    </row>
    <row r="115" spans="1:7" s="71" customFormat="1" ht="26.45" hidden="1" x14ac:dyDescent="0.3">
      <c r="A115" s="68" t="s">
        <v>162</v>
      </c>
      <c r="B115" s="77" t="s">
        <v>163</v>
      </c>
      <c r="C115" s="69">
        <v>0</v>
      </c>
      <c r="D115" s="70">
        <v>0</v>
      </c>
      <c r="E115" s="69">
        <v>0</v>
      </c>
      <c r="F115" s="70">
        <v>0</v>
      </c>
      <c r="G115" s="70">
        <v>0</v>
      </c>
    </row>
    <row r="116" spans="1:7" s="76" customFormat="1" ht="12.75" x14ac:dyDescent="0.25">
      <c r="A116" s="72" t="s">
        <v>164</v>
      </c>
      <c r="B116" s="73" t="s">
        <v>165</v>
      </c>
      <c r="C116" s="74">
        <f>+C117+C124+C131</f>
        <v>2983.88</v>
      </c>
      <c r="D116" s="74">
        <f t="shared" ref="D116:G116" si="74">+D117+D124+D131</f>
        <v>14559.38</v>
      </c>
      <c r="E116" s="74">
        <f t="shared" si="74"/>
        <v>768</v>
      </c>
      <c r="F116" s="74">
        <f t="shared" si="74"/>
        <v>768</v>
      </c>
      <c r="G116" s="74">
        <f t="shared" si="74"/>
        <v>768</v>
      </c>
    </row>
    <row r="117" spans="1:7" s="71" customFormat="1" ht="12.75" x14ac:dyDescent="0.25">
      <c r="A117" s="72" t="s">
        <v>166</v>
      </c>
      <c r="B117" s="77" t="s">
        <v>167</v>
      </c>
      <c r="C117" s="69">
        <f>+C118+C121</f>
        <v>2215.88</v>
      </c>
      <c r="D117" s="69">
        <f t="shared" ref="D117:G117" si="75">+D118+D121</f>
        <v>13791.38</v>
      </c>
      <c r="E117" s="69">
        <f t="shared" si="75"/>
        <v>0</v>
      </c>
      <c r="F117" s="69">
        <f t="shared" si="75"/>
        <v>0</v>
      </c>
      <c r="G117" s="69">
        <f t="shared" si="75"/>
        <v>0</v>
      </c>
    </row>
    <row r="118" spans="1:7" s="71" customFormat="1" ht="12.75" x14ac:dyDescent="0.25">
      <c r="A118" s="68" t="s">
        <v>80</v>
      </c>
      <c r="B118" s="77" t="s">
        <v>81</v>
      </c>
      <c r="C118" s="69">
        <f>+C119</f>
        <v>2215.88</v>
      </c>
      <c r="D118" s="69">
        <f t="shared" ref="D118:G119" si="76">+D119</f>
        <v>12478.88</v>
      </c>
      <c r="E118" s="69">
        <f t="shared" si="76"/>
        <v>0</v>
      </c>
      <c r="F118" s="69">
        <f t="shared" si="76"/>
        <v>0</v>
      </c>
      <c r="G118" s="69">
        <f t="shared" si="76"/>
        <v>0</v>
      </c>
    </row>
    <row r="119" spans="1:7" s="71" customFormat="1" ht="25.5" x14ac:dyDescent="0.25">
      <c r="A119" s="68" t="s">
        <v>118</v>
      </c>
      <c r="B119" s="77" t="s">
        <v>119</v>
      </c>
      <c r="C119" s="69">
        <f>+C120</f>
        <v>2215.88</v>
      </c>
      <c r="D119" s="69">
        <f t="shared" si="76"/>
        <v>12478.88</v>
      </c>
      <c r="E119" s="69">
        <f t="shared" si="76"/>
        <v>0</v>
      </c>
      <c r="F119" s="69">
        <f t="shared" si="76"/>
        <v>0</v>
      </c>
      <c r="G119" s="69">
        <f t="shared" si="76"/>
        <v>0</v>
      </c>
    </row>
    <row r="120" spans="1:7" s="71" customFormat="1" ht="25.5" x14ac:dyDescent="0.25">
      <c r="A120" s="68" t="s">
        <v>120</v>
      </c>
      <c r="B120" s="77" t="s">
        <v>121</v>
      </c>
      <c r="C120" s="69">
        <v>2215.88</v>
      </c>
      <c r="D120" s="70">
        <v>12478.88</v>
      </c>
      <c r="E120" s="69">
        <v>0</v>
      </c>
      <c r="F120" s="70">
        <v>0</v>
      </c>
      <c r="G120" s="70">
        <v>0</v>
      </c>
    </row>
    <row r="121" spans="1:7" s="71" customFormat="1" ht="12.75" x14ac:dyDescent="0.25">
      <c r="A121" s="68" t="s">
        <v>84</v>
      </c>
      <c r="B121" s="77" t="s">
        <v>85</v>
      </c>
      <c r="C121" s="69">
        <f>+C122</f>
        <v>0</v>
      </c>
      <c r="D121" s="69">
        <f t="shared" ref="D121:D122" si="77">+D122</f>
        <v>1312.5</v>
      </c>
      <c r="E121" s="69">
        <f t="shared" ref="E121:E122" si="78">+E122</f>
        <v>0</v>
      </c>
      <c r="F121" s="69">
        <f t="shared" ref="F121:F122" si="79">+F122</f>
        <v>0</v>
      </c>
      <c r="G121" s="69">
        <f t="shared" ref="G121:G122" si="80">+G122</f>
        <v>0</v>
      </c>
    </row>
    <row r="122" spans="1:7" s="71" customFormat="1" ht="25.5" x14ac:dyDescent="0.25">
      <c r="A122" s="68" t="s">
        <v>118</v>
      </c>
      <c r="B122" s="77" t="s">
        <v>119</v>
      </c>
      <c r="C122" s="69">
        <f>+C123</f>
        <v>0</v>
      </c>
      <c r="D122" s="69">
        <f t="shared" si="77"/>
        <v>1312.5</v>
      </c>
      <c r="E122" s="69">
        <f t="shared" si="78"/>
        <v>0</v>
      </c>
      <c r="F122" s="69">
        <f t="shared" si="79"/>
        <v>0</v>
      </c>
      <c r="G122" s="69">
        <f t="shared" si="80"/>
        <v>0</v>
      </c>
    </row>
    <row r="123" spans="1:7" s="71" customFormat="1" ht="25.5" x14ac:dyDescent="0.25">
      <c r="A123" s="68" t="s">
        <v>120</v>
      </c>
      <c r="B123" s="77" t="s">
        <v>121</v>
      </c>
      <c r="C123" s="69">
        <v>0</v>
      </c>
      <c r="D123" s="70">
        <v>1312.5</v>
      </c>
      <c r="E123" s="69">
        <v>0</v>
      </c>
      <c r="F123" s="70">
        <v>0</v>
      </c>
      <c r="G123" s="70">
        <v>0</v>
      </c>
    </row>
    <row r="124" spans="1:7" s="71" customFormat="1" ht="12.75" x14ac:dyDescent="0.25">
      <c r="A124" s="72" t="s">
        <v>168</v>
      </c>
      <c r="B124" s="77" t="s">
        <v>169</v>
      </c>
      <c r="C124" s="69">
        <f>+C125+C128</f>
        <v>438</v>
      </c>
      <c r="D124" s="69">
        <f t="shared" ref="D124:G124" si="81">+D125+D128</f>
        <v>768</v>
      </c>
      <c r="E124" s="69">
        <f t="shared" si="81"/>
        <v>768</v>
      </c>
      <c r="F124" s="69">
        <f t="shared" si="81"/>
        <v>768</v>
      </c>
      <c r="G124" s="69">
        <f t="shared" si="81"/>
        <v>768</v>
      </c>
    </row>
    <row r="125" spans="1:7" s="71" customFormat="1" ht="12.75" x14ac:dyDescent="0.25">
      <c r="A125" s="68" t="s">
        <v>78</v>
      </c>
      <c r="B125" s="77" t="s">
        <v>79</v>
      </c>
      <c r="C125" s="69">
        <f>+C126</f>
        <v>0</v>
      </c>
      <c r="D125" s="69">
        <f t="shared" ref="D125:D126" si="82">+D126</f>
        <v>330</v>
      </c>
      <c r="E125" s="69">
        <f t="shared" ref="E125:E126" si="83">+E126</f>
        <v>330</v>
      </c>
      <c r="F125" s="69">
        <f t="shared" ref="F125:F126" si="84">+F126</f>
        <v>330</v>
      </c>
      <c r="G125" s="69">
        <f t="shared" ref="G125:G126" si="85">+G126</f>
        <v>330</v>
      </c>
    </row>
    <row r="126" spans="1:7" s="71" customFormat="1" ht="25.5" x14ac:dyDescent="0.25">
      <c r="A126" s="68" t="s">
        <v>118</v>
      </c>
      <c r="B126" s="77" t="s">
        <v>119</v>
      </c>
      <c r="C126" s="69">
        <f>+C127</f>
        <v>0</v>
      </c>
      <c r="D126" s="69">
        <f t="shared" si="82"/>
        <v>330</v>
      </c>
      <c r="E126" s="69">
        <f t="shared" si="83"/>
        <v>330</v>
      </c>
      <c r="F126" s="69">
        <f t="shared" si="84"/>
        <v>330</v>
      </c>
      <c r="G126" s="69">
        <f t="shared" si="85"/>
        <v>330</v>
      </c>
    </row>
    <row r="127" spans="1:7" s="71" customFormat="1" ht="25.5" x14ac:dyDescent="0.25">
      <c r="A127" s="68" t="s">
        <v>120</v>
      </c>
      <c r="B127" s="77" t="s">
        <v>121</v>
      </c>
      <c r="C127" s="69">
        <v>0</v>
      </c>
      <c r="D127" s="70">
        <v>330</v>
      </c>
      <c r="E127" s="69">
        <v>330</v>
      </c>
      <c r="F127" s="70">
        <v>330</v>
      </c>
      <c r="G127" s="70">
        <v>330</v>
      </c>
    </row>
    <row r="128" spans="1:7" s="71" customFormat="1" ht="25.5" x14ac:dyDescent="0.25">
      <c r="A128" s="68" t="s">
        <v>88</v>
      </c>
      <c r="B128" s="77" t="s">
        <v>89</v>
      </c>
      <c r="C128" s="69">
        <f>+C129</f>
        <v>438</v>
      </c>
      <c r="D128" s="69">
        <f t="shared" ref="D128:D129" si="86">+D129</f>
        <v>438</v>
      </c>
      <c r="E128" s="69">
        <f t="shared" ref="E128:E129" si="87">+E129</f>
        <v>438</v>
      </c>
      <c r="F128" s="69">
        <f t="shared" ref="F128:F129" si="88">+F129</f>
        <v>438</v>
      </c>
      <c r="G128" s="69">
        <f t="shared" ref="G128:G129" si="89">+G129</f>
        <v>438</v>
      </c>
    </row>
    <row r="129" spans="1:7" s="71" customFormat="1" ht="25.5" x14ac:dyDescent="0.25">
      <c r="A129" s="68" t="s">
        <v>118</v>
      </c>
      <c r="B129" s="77" t="s">
        <v>119</v>
      </c>
      <c r="C129" s="69">
        <f>+C130</f>
        <v>438</v>
      </c>
      <c r="D129" s="69">
        <f t="shared" si="86"/>
        <v>438</v>
      </c>
      <c r="E129" s="69">
        <f t="shared" si="87"/>
        <v>438</v>
      </c>
      <c r="F129" s="69">
        <f t="shared" si="88"/>
        <v>438</v>
      </c>
      <c r="G129" s="69">
        <f t="shared" si="89"/>
        <v>438</v>
      </c>
    </row>
    <row r="130" spans="1:7" s="71" customFormat="1" ht="25.5" x14ac:dyDescent="0.25">
      <c r="A130" s="68" t="s">
        <v>120</v>
      </c>
      <c r="B130" s="77" t="s">
        <v>121</v>
      </c>
      <c r="C130" s="69">
        <v>438</v>
      </c>
      <c r="D130" s="70">
        <v>438</v>
      </c>
      <c r="E130" s="69">
        <v>438</v>
      </c>
      <c r="F130" s="70">
        <v>438</v>
      </c>
      <c r="G130" s="70">
        <v>438</v>
      </c>
    </row>
    <row r="131" spans="1:7" s="71" customFormat="1" ht="12.75" x14ac:dyDescent="0.25">
      <c r="A131" s="72" t="s">
        <v>170</v>
      </c>
      <c r="B131" s="77" t="s">
        <v>171</v>
      </c>
      <c r="C131" s="69">
        <f>+C132</f>
        <v>330</v>
      </c>
      <c r="D131" s="69">
        <f t="shared" ref="D131:D133" si="90">+D132</f>
        <v>0</v>
      </c>
      <c r="E131" s="69">
        <f t="shared" ref="E131:E133" si="91">+E132</f>
        <v>0</v>
      </c>
      <c r="F131" s="69">
        <f t="shared" ref="F131:F133" si="92">+F132</f>
        <v>0</v>
      </c>
      <c r="G131" s="69">
        <f t="shared" ref="G131:G133" si="93">+G132</f>
        <v>0</v>
      </c>
    </row>
    <row r="132" spans="1:7" s="71" customFormat="1" ht="12.75" x14ac:dyDescent="0.25">
      <c r="A132" s="68" t="s">
        <v>78</v>
      </c>
      <c r="B132" s="77" t="s">
        <v>79</v>
      </c>
      <c r="C132" s="69">
        <f>+C133</f>
        <v>330</v>
      </c>
      <c r="D132" s="69">
        <f t="shared" si="90"/>
        <v>0</v>
      </c>
      <c r="E132" s="69">
        <f t="shared" si="91"/>
        <v>0</v>
      </c>
      <c r="F132" s="69">
        <f t="shared" si="92"/>
        <v>0</v>
      </c>
      <c r="G132" s="69">
        <f t="shared" si="93"/>
        <v>0</v>
      </c>
    </row>
    <row r="133" spans="1:7" s="71" customFormat="1" ht="25.5" x14ac:dyDescent="0.25">
      <c r="A133" s="68" t="s">
        <v>118</v>
      </c>
      <c r="B133" s="77" t="s">
        <v>119</v>
      </c>
      <c r="C133" s="69">
        <f>+C134</f>
        <v>330</v>
      </c>
      <c r="D133" s="69">
        <f t="shared" si="90"/>
        <v>0</v>
      </c>
      <c r="E133" s="69">
        <f t="shared" si="91"/>
        <v>0</v>
      </c>
      <c r="F133" s="69">
        <f t="shared" si="92"/>
        <v>0</v>
      </c>
      <c r="G133" s="69">
        <f t="shared" si="93"/>
        <v>0</v>
      </c>
    </row>
    <row r="134" spans="1:7" s="71" customFormat="1" ht="25.5" x14ac:dyDescent="0.25">
      <c r="A134" s="68" t="s">
        <v>120</v>
      </c>
      <c r="B134" s="77" t="s">
        <v>121</v>
      </c>
      <c r="C134" s="69">
        <v>330</v>
      </c>
      <c r="D134" s="70">
        <v>0</v>
      </c>
      <c r="E134" s="69">
        <v>0</v>
      </c>
      <c r="F134" s="70">
        <v>0</v>
      </c>
      <c r="G134" s="70">
        <v>0</v>
      </c>
    </row>
    <row r="135" spans="1:7" s="76" customFormat="1" ht="12.75" x14ac:dyDescent="0.25">
      <c r="A135" s="72" t="s">
        <v>172</v>
      </c>
      <c r="B135" s="73" t="s">
        <v>173</v>
      </c>
      <c r="C135" s="74">
        <f>+C136+C140+C144</f>
        <v>237399.99</v>
      </c>
      <c r="D135" s="74">
        <f t="shared" ref="D135:G135" si="94">+D136+D140+D144</f>
        <v>59940.39</v>
      </c>
      <c r="E135" s="74">
        <f t="shared" si="94"/>
        <v>15000</v>
      </c>
      <c r="F135" s="74">
        <f t="shared" si="94"/>
        <v>0</v>
      </c>
      <c r="G135" s="74">
        <f t="shared" si="94"/>
        <v>0</v>
      </c>
    </row>
    <row r="136" spans="1:7" s="71" customFormat="1" ht="12.75" x14ac:dyDescent="0.25">
      <c r="A136" s="72" t="s">
        <v>174</v>
      </c>
      <c r="B136" s="77" t="s">
        <v>175</v>
      </c>
      <c r="C136" s="69">
        <f>+C137</f>
        <v>0</v>
      </c>
      <c r="D136" s="69">
        <f t="shared" ref="D136:D138" si="95">+D137</f>
        <v>43333</v>
      </c>
      <c r="E136" s="69">
        <f t="shared" ref="E136:E138" si="96">+E137</f>
        <v>0</v>
      </c>
      <c r="F136" s="69">
        <f t="shared" ref="F136:F138" si="97">+F137</f>
        <v>0</v>
      </c>
      <c r="G136" s="69">
        <f t="shared" ref="G136:G138" si="98">+G137</f>
        <v>0</v>
      </c>
    </row>
    <row r="137" spans="1:7" s="71" customFormat="1" ht="12.75" x14ac:dyDescent="0.25">
      <c r="A137" s="68" t="s">
        <v>86</v>
      </c>
      <c r="B137" s="77" t="s">
        <v>87</v>
      </c>
      <c r="C137" s="69">
        <f>+C138</f>
        <v>0</v>
      </c>
      <c r="D137" s="69">
        <f t="shared" si="95"/>
        <v>43333</v>
      </c>
      <c r="E137" s="69">
        <f t="shared" si="96"/>
        <v>0</v>
      </c>
      <c r="F137" s="69">
        <f t="shared" si="97"/>
        <v>0</v>
      </c>
      <c r="G137" s="69">
        <f t="shared" si="98"/>
        <v>0</v>
      </c>
    </row>
    <row r="138" spans="1:7" s="71" customFormat="1" ht="12.75" x14ac:dyDescent="0.25">
      <c r="A138" s="68" t="s">
        <v>106</v>
      </c>
      <c r="B138" s="77" t="s">
        <v>107</v>
      </c>
      <c r="C138" s="69">
        <f>+C139</f>
        <v>0</v>
      </c>
      <c r="D138" s="69">
        <f t="shared" si="95"/>
        <v>43333</v>
      </c>
      <c r="E138" s="69">
        <f t="shared" si="96"/>
        <v>0</v>
      </c>
      <c r="F138" s="69">
        <f t="shared" si="97"/>
        <v>0</v>
      </c>
      <c r="G138" s="69">
        <f t="shared" si="98"/>
        <v>0</v>
      </c>
    </row>
    <row r="139" spans="1:7" s="71" customFormat="1" ht="12.75" x14ac:dyDescent="0.25">
      <c r="A139" s="68" t="s">
        <v>108</v>
      </c>
      <c r="B139" s="77" t="s">
        <v>109</v>
      </c>
      <c r="C139" s="69">
        <v>0</v>
      </c>
      <c r="D139" s="70">
        <v>43333</v>
      </c>
      <c r="E139" s="69">
        <v>0</v>
      </c>
      <c r="F139" s="70">
        <v>0</v>
      </c>
      <c r="G139" s="70">
        <v>0</v>
      </c>
    </row>
    <row r="140" spans="1:7" s="71" customFormat="1" ht="12.75" x14ac:dyDescent="0.25">
      <c r="A140" s="72" t="s">
        <v>176</v>
      </c>
      <c r="B140" s="77" t="s">
        <v>177</v>
      </c>
      <c r="C140" s="69">
        <f>+C141</f>
        <v>0</v>
      </c>
      <c r="D140" s="69">
        <f t="shared" ref="D140:D142" si="99">+D141</f>
        <v>15000</v>
      </c>
      <c r="E140" s="69">
        <f t="shared" ref="E140:E142" si="100">+E141</f>
        <v>15000</v>
      </c>
      <c r="F140" s="69">
        <f t="shared" ref="F140:F142" si="101">+F141</f>
        <v>0</v>
      </c>
      <c r="G140" s="69">
        <f t="shared" ref="G140:G142" si="102">+G141</f>
        <v>0</v>
      </c>
    </row>
    <row r="141" spans="1:7" s="71" customFormat="1" ht="12.75" x14ac:dyDescent="0.25">
      <c r="A141" s="68" t="s">
        <v>86</v>
      </c>
      <c r="B141" s="77" t="s">
        <v>87</v>
      </c>
      <c r="C141" s="69">
        <f>+C142</f>
        <v>0</v>
      </c>
      <c r="D141" s="69">
        <f t="shared" si="99"/>
        <v>15000</v>
      </c>
      <c r="E141" s="69">
        <f t="shared" si="100"/>
        <v>15000</v>
      </c>
      <c r="F141" s="69">
        <f t="shared" si="101"/>
        <v>0</v>
      </c>
      <c r="G141" s="69">
        <f t="shared" si="102"/>
        <v>0</v>
      </c>
    </row>
    <row r="142" spans="1:7" s="71" customFormat="1" ht="12.75" x14ac:dyDescent="0.25">
      <c r="A142" s="68" t="s">
        <v>106</v>
      </c>
      <c r="B142" s="77" t="s">
        <v>107</v>
      </c>
      <c r="C142" s="69">
        <f>+C143</f>
        <v>0</v>
      </c>
      <c r="D142" s="69">
        <f t="shared" si="99"/>
        <v>15000</v>
      </c>
      <c r="E142" s="69">
        <f t="shared" si="100"/>
        <v>15000</v>
      </c>
      <c r="F142" s="69">
        <f t="shared" si="101"/>
        <v>0</v>
      </c>
      <c r="G142" s="69">
        <f t="shared" si="102"/>
        <v>0</v>
      </c>
    </row>
    <row r="143" spans="1:7" s="71" customFormat="1" ht="12.75" x14ac:dyDescent="0.25">
      <c r="A143" s="68" t="s">
        <v>108</v>
      </c>
      <c r="B143" s="77" t="s">
        <v>109</v>
      </c>
      <c r="C143" s="69">
        <v>0</v>
      </c>
      <c r="D143" s="70">
        <v>15000</v>
      </c>
      <c r="E143" s="69">
        <v>15000</v>
      </c>
      <c r="F143" s="70">
        <v>0</v>
      </c>
      <c r="G143" s="70">
        <v>0</v>
      </c>
    </row>
    <row r="144" spans="1:7" s="71" customFormat="1" ht="25.5" x14ac:dyDescent="0.25">
      <c r="A144" s="72" t="s">
        <v>178</v>
      </c>
      <c r="B144" s="77" t="s">
        <v>179</v>
      </c>
      <c r="C144" s="69">
        <f>+C145</f>
        <v>237399.99</v>
      </c>
      <c r="D144" s="69">
        <f t="shared" ref="D144:G144" si="103">+D145</f>
        <v>1607.39</v>
      </c>
      <c r="E144" s="69">
        <f t="shared" si="103"/>
        <v>0</v>
      </c>
      <c r="F144" s="69">
        <f t="shared" si="103"/>
        <v>0</v>
      </c>
      <c r="G144" s="69">
        <f t="shared" si="103"/>
        <v>0</v>
      </c>
    </row>
    <row r="145" spans="1:7" s="71" customFormat="1" ht="12.75" x14ac:dyDescent="0.25">
      <c r="A145" s="68" t="s">
        <v>86</v>
      </c>
      <c r="B145" s="77" t="s">
        <v>87</v>
      </c>
      <c r="C145" s="69">
        <f>+C146+C150</f>
        <v>237399.99</v>
      </c>
      <c r="D145" s="69">
        <f t="shared" ref="D145:G145" si="104">+D146+D150</f>
        <v>1607.39</v>
      </c>
      <c r="E145" s="69">
        <f t="shared" si="104"/>
        <v>0</v>
      </c>
      <c r="F145" s="69">
        <f t="shared" si="104"/>
        <v>0</v>
      </c>
      <c r="G145" s="69">
        <f t="shared" si="104"/>
        <v>0</v>
      </c>
    </row>
    <row r="146" spans="1:7" s="71" customFormat="1" ht="12.75" x14ac:dyDescent="0.25">
      <c r="A146" s="68" t="s">
        <v>106</v>
      </c>
      <c r="B146" s="77" t="s">
        <v>107</v>
      </c>
      <c r="C146" s="69">
        <f>+C147+C148+C149</f>
        <v>47222.289999999994</v>
      </c>
      <c r="D146" s="69">
        <f t="shared" ref="D146:G146" si="105">+D147+D148+D149</f>
        <v>1607.39</v>
      </c>
      <c r="E146" s="69">
        <f t="shared" si="105"/>
        <v>0</v>
      </c>
      <c r="F146" s="69">
        <f t="shared" si="105"/>
        <v>0</v>
      </c>
      <c r="G146" s="69">
        <f t="shared" si="105"/>
        <v>0</v>
      </c>
    </row>
    <row r="147" spans="1:7" s="71" customFormat="1" ht="12.75" x14ac:dyDescent="0.25">
      <c r="A147" s="68" t="s">
        <v>124</v>
      </c>
      <c r="B147" s="77" t="s">
        <v>125</v>
      </c>
      <c r="C147" s="69">
        <v>29431.24</v>
      </c>
      <c r="D147" s="70">
        <v>0</v>
      </c>
      <c r="E147" s="69">
        <v>0</v>
      </c>
      <c r="F147" s="70">
        <v>0</v>
      </c>
      <c r="G147" s="70">
        <v>0</v>
      </c>
    </row>
    <row r="148" spans="1:7" s="71" customFormat="1" ht="12.75" x14ac:dyDescent="0.25">
      <c r="A148" s="68" t="s">
        <v>108</v>
      </c>
      <c r="B148" s="77" t="s">
        <v>109</v>
      </c>
      <c r="C148" s="69">
        <v>17606.46</v>
      </c>
      <c r="D148" s="70">
        <v>1607.39</v>
      </c>
      <c r="E148" s="69">
        <v>0</v>
      </c>
      <c r="F148" s="70">
        <v>0</v>
      </c>
      <c r="G148" s="70">
        <v>0</v>
      </c>
    </row>
    <row r="149" spans="1:7" s="71" customFormat="1" ht="12.75" x14ac:dyDescent="0.25">
      <c r="A149" s="68" t="s">
        <v>110</v>
      </c>
      <c r="B149" s="77" t="s">
        <v>111</v>
      </c>
      <c r="C149" s="69">
        <v>184.59</v>
      </c>
      <c r="D149" s="70">
        <v>0</v>
      </c>
      <c r="E149" s="69">
        <v>0</v>
      </c>
      <c r="F149" s="70">
        <v>0</v>
      </c>
      <c r="G149" s="70">
        <v>0</v>
      </c>
    </row>
    <row r="150" spans="1:7" s="71" customFormat="1" ht="25.5" x14ac:dyDescent="0.25">
      <c r="A150" s="68" t="s">
        <v>118</v>
      </c>
      <c r="B150" s="77" t="s">
        <v>119</v>
      </c>
      <c r="C150" s="69">
        <f>+C151</f>
        <v>190177.7</v>
      </c>
      <c r="D150" s="69">
        <f t="shared" ref="D150:G150" si="106">+D151</f>
        <v>0</v>
      </c>
      <c r="E150" s="69">
        <f t="shared" si="106"/>
        <v>0</v>
      </c>
      <c r="F150" s="69">
        <f t="shared" si="106"/>
        <v>0</v>
      </c>
      <c r="G150" s="69">
        <f t="shared" si="106"/>
        <v>0</v>
      </c>
    </row>
    <row r="151" spans="1:7" s="71" customFormat="1" ht="25.5" x14ac:dyDescent="0.25">
      <c r="A151" s="68" t="s">
        <v>120</v>
      </c>
      <c r="B151" s="77" t="s">
        <v>121</v>
      </c>
      <c r="C151" s="69">
        <v>190177.7</v>
      </c>
      <c r="D151" s="70">
        <v>0</v>
      </c>
      <c r="E151" s="69">
        <v>0</v>
      </c>
      <c r="F151" s="70">
        <v>0</v>
      </c>
      <c r="G151" s="70">
        <v>0</v>
      </c>
    </row>
  </sheetData>
  <mergeCells count="3">
    <mergeCell ref="A5:B5"/>
    <mergeCell ref="A1:G1"/>
    <mergeCell ref="A3:G3"/>
  </mergeCells>
  <pageMargins left="0.70866141732283472" right="0.70866141732283472" top="0.6692913385826772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  <vt:lpstr>'POSEBNI DIO'!Podrucje_ispisa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2024-10-24T10:20:46Z</cp:lastPrinted>
  <dcterms:created xsi:type="dcterms:W3CDTF">2022-08-12T12:51:27Z</dcterms:created>
  <dcterms:modified xsi:type="dcterms:W3CDTF">2024-10-24T12:29:01Z</dcterms:modified>
</cp:coreProperties>
</file>